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nevik.sharepoint.com/sites/DocumentCenter/Strategy Team/DREAM TEAM/2026-03 Q1/APM/"/>
    </mc:Choice>
  </mc:AlternateContent>
  <xr:revisionPtr revIDLastSave="0" documentId="8_{ECAD3A48-D953-409E-8D45-DE8888F498FB}" xr6:coauthVersionLast="47" xr6:coauthVersionMax="47" xr10:uidLastSave="{00000000-0000-0000-0000-000000000000}"/>
  <bookViews>
    <workbookView xWindow="-105" yWindow="0" windowWidth="29010" windowHeight="23385" xr2:uid="{CC26B534-94D2-4B33-98F0-52E225815479}"/>
  </bookViews>
  <sheets>
    <sheet name="NA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52" i="1" l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U40" i="1"/>
  <c r="T40" i="1"/>
  <c r="S40" i="1"/>
  <c r="R40" i="1"/>
  <c r="Q40" i="1"/>
  <c r="P40" i="1"/>
  <c r="O40" i="1"/>
  <c r="N40" i="1"/>
  <c r="M40" i="1"/>
  <c r="L40" i="1"/>
  <c r="K40" i="1"/>
  <c r="K41" i="1" s="1"/>
  <c r="J40" i="1"/>
  <c r="J41" i="1" s="1"/>
  <c r="I40" i="1"/>
  <c r="I41" i="1" s="1"/>
  <c r="H40" i="1"/>
  <c r="H41" i="1" s="1"/>
  <c r="G40" i="1"/>
  <c r="F40" i="1"/>
  <c r="E40" i="1"/>
  <c r="E41" i="1"/>
  <c r="U41" i="1"/>
  <c r="T41" i="1"/>
  <c r="S41" i="1"/>
  <c r="R41" i="1"/>
  <c r="Q41" i="1"/>
  <c r="P41" i="1"/>
  <c r="O41" i="1"/>
  <c r="N41" i="1"/>
  <c r="M41" i="1"/>
  <c r="L41" i="1"/>
  <c r="G41" i="1"/>
  <c r="F41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<sst xmlns="http://schemas.openxmlformats.org/spreadsheetml/2006/main" count="57" uniqueCount="44">
  <si>
    <t>Kinnevik - New NAV Categorization</t>
  </si>
  <si>
    <t>Q1</t>
  </si>
  <si>
    <t>Q2</t>
  </si>
  <si>
    <t>Q3</t>
  </si>
  <si>
    <t>Q4</t>
  </si>
  <si>
    <t>Babylon</t>
  </si>
  <si>
    <t>Cityblock</t>
  </si>
  <si>
    <t>Enveda</t>
  </si>
  <si>
    <t>Oviva</t>
  </si>
  <si>
    <t>Pelago</t>
  </si>
  <si>
    <t>Recursion</t>
  </si>
  <si>
    <t>Spring Health</t>
  </si>
  <si>
    <t>Strand Therapeutics</t>
  </si>
  <si>
    <t>Teladoc</t>
  </si>
  <si>
    <t>Transcarent</t>
  </si>
  <si>
    <t>VillageMD</t>
  </si>
  <si>
    <t>Health &amp; Bio</t>
  </si>
  <si>
    <t>Cedar</t>
  </si>
  <si>
    <t>Mews</t>
  </si>
  <si>
    <t>Perk</t>
  </si>
  <si>
    <t>Pleo</t>
  </si>
  <si>
    <t>Software</t>
  </si>
  <si>
    <t>Nory</t>
  </si>
  <si>
    <t>Tandem Health</t>
  </si>
  <si>
    <t>Emerging Companies</t>
  </si>
  <si>
    <t>Betterment</t>
  </si>
  <si>
    <t>Global Fashion Group</t>
  </si>
  <si>
    <t>HungryPanda</t>
  </si>
  <si>
    <t>Instabee</t>
  </si>
  <si>
    <t>Omio</t>
  </si>
  <si>
    <t>Prior Strategies</t>
  </si>
  <si>
    <t>Partnership Funds</t>
  </si>
  <si>
    <t>Total Growth Portfolio</t>
  </si>
  <si>
    <t>whereof Unlisted Assets</t>
  </si>
  <si>
    <t>Tele2</t>
  </si>
  <si>
    <t>Total Portfolio Value</t>
  </si>
  <si>
    <t>Net Cash / (Debt)</t>
  </si>
  <si>
    <t>Divestment / (Investment) Commitments</t>
  </si>
  <si>
    <t>Adjusted Net Cash / (Debt)</t>
  </si>
  <si>
    <t>Other Net Assets / (Liabilities)</t>
  </si>
  <si>
    <t>Net Asset Value</t>
  </si>
  <si>
    <t>Smaller Investments</t>
  </si>
  <si>
    <t>Climate Tech</t>
  </si>
  <si>
    <t>Other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</si>
</sst>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(&quot;#,##0&quot;)&quot;;&quot;-&quot;"/>
  </numFmts>
  <fonts count="10">
    <font>
      <sz val="11"/>
      <color theme="1"/>
      <name val="Aptos Narrow"/>
      <family val="2"/>
      <scheme val="minor"/>
    </font>
    <font>
      <b/>
      <sz val="12"/>
      <color theme="1"/>
      <name val="DM Sans"/>
    </font>
    <font>
      <sz val="8"/>
      <color theme="1"/>
      <name val="DM Sans"/>
    </font>
    <font>
      <b/>
      <sz val="8"/>
      <color theme="1"/>
      <name val="DM Sans"/>
    </font>
    <font>
      <sz val="8"/>
      <color theme="1"/>
      <name val="Aptos Narrow"/>
      <family val="2"/>
      <scheme val="minor"/>
    </font>
    <font>
      <i/>
      <sz val="8"/>
      <color theme="1"/>
      <name val="DM Sans"/>
    </font>
    <font>
      <sz val="8"/>
      <color theme="1"/>
      <name val="Aptos Narrow"/>
      <family val="2"/>
      <scheme val="minor"/>
    </font>
    <font>
      <b/>
      <sz val="8"/>
      <color theme="1"/>
      <name val="DM Sans"/>
      <family val="2"/>
    </font>
    <font>
      <sz val="8"/>
      <color theme="1"/>
      <name val="DM Sans"/>
      <family val="2"/>
    </font>
    <font>
      <sz val="8"/>
      <color theme="1"/>
      <name val="AvenirNext LT Pro Regular"/>
      <family val="2"/>
    </font>
  </fonts>
  <fills count="8">
    <fill>
      <patternFill patternType="none"/>
    </fill>
    <fill>
      <patternFill patternType="gray125"/>
    </fill>
    <fill>
      <patternFill patternType="solid">
        <fgColor rgb="FFF7F1E5"/>
        <bgColor indexed="64"/>
      </patternFill>
    </fill>
    <fill>
      <patternFill patternType="solid">
        <fgColor rgb="FF6C1C41"/>
        <bgColor indexed="64"/>
      </patternFill>
    </fill>
    <fill>
      <patternFill patternType="solid">
        <fgColor rgb="FF004536"/>
        <bgColor indexed="64"/>
      </patternFill>
    </fill>
    <fill>
      <patternFill patternType="solid">
        <fgColor rgb="FFD8B40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4" fontId="2" fillId="2" borderId="0" xfId="0" applyNumberFormat="1" applyFont="1" applyFill="1"/>
    <xf numFmtId="0" fontId="4" fillId="0" borderId="0" xfId="0" applyFont="1"/>
    <xf numFmtId="0" fontId="3" fillId="0" borderId="2" xfId="0" applyFont="1" applyBorder="1"/>
    <xf numFmtId="0" fontId="2" fillId="0" borderId="2" xfId="0" applyFont="1" applyBorder="1"/>
    <xf numFmtId="164" fontId="3" fillId="0" borderId="2" xfId="0" applyNumberFormat="1" applyFont="1" applyBorder="1"/>
    <xf numFmtId="164" fontId="3" fillId="2" borderId="2" xfId="0" applyNumberFormat="1" applyFont="1" applyFill="1" applyBorder="1"/>
    <xf numFmtId="0" fontId="4" fillId="2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0" borderId="3" xfId="0" applyFont="1" applyBorder="1"/>
    <xf numFmtId="0" fontId="2" fillId="0" borderId="3" xfId="0" applyFont="1" applyBorder="1"/>
    <xf numFmtId="164" fontId="3" fillId="0" borderId="3" xfId="0" applyNumberFormat="1" applyFont="1" applyBorder="1"/>
    <xf numFmtId="164" fontId="3" fillId="2" borderId="3" xfId="0" applyNumberFormat="1" applyFont="1" applyFill="1" applyBorder="1"/>
    <xf numFmtId="0" fontId="5" fillId="0" borderId="0" xfId="0" applyFont="1" applyAlignment="1">
      <alignment horizontal="left" indent="1"/>
    </xf>
    <xf numFmtId="0" fontId="5" fillId="0" borderId="0" xfId="0" applyFont="1"/>
    <xf numFmtId="164" fontId="5" fillId="0" borderId="0" xfId="0" applyNumberFormat="1" applyFont="1"/>
    <xf numFmtId="164" fontId="5" fillId="2" borderId="0" xfId="0" applyNumberFormat="1" applyFont="1" applyFill="1"/>
    <xf numFmtId="0" fontId="6" fillId="0" borderId="0" xfId="0" applyFont="1"/>
    <xf numFmtId="0" fontId="6" fillId="2" borderId="0" xfId="0" applyFont="1" applyFill="1"/>
    <xf numFmtId="0" fontId="7" fillId="0" borderId="3" xfId="0" applyFont="1" applyBorder="1"/>
    <xf numFmtId="0" fontId="8" fillId="0" borderId="3" xfId="0" applyFont="1" applyBorder="1"/>
    <xf numFmtId="164" fontId="7" fillId="0" borderId="3" xfId="0" applyNumberFormat="1" applyFont="1" applyBorder="1"/>
    <xf numFmtId="164" fontId="7" fillId="2" borderId="3" xfId="0" applyNumberFormat="1" applyFont="1" applyFill="1" applyBorder="1"/>
    <xf numFmtId="0" fontId="0" fillId="0" borderId="2" xfId="0" applyBorder="1"/>
    <xf numFmtId="164" fontId="0" fillId="0" borderId="0" xfId="0" applyNumberFormat="1"/>
  </cellXfs>
  <cellStyles count="2">
    <cellStyle name="Normal" xfId="0" builtinId="0"/>
    <cellStyle name="Normal 13" xfId="1" xr:uid="{E18C20E8-7985-42A0-99AE-0EA6453CC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B4D3-06C0-4ED2-8AAE-A8996C08FB28}">
  <dimension ref="B2:U58"/>
  <sheetViews>
    <sheetView showGridLines="0"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" sqref="L20"/>
    </sheetView>
  </sheetViews>
  <sheetFormatPr defaultRowHeight="15"/>
  <cols>
    <col min="1" max="1" width="3.7109375" customWidth="1"/>
    <col min="2" max="2" width="0.85546875" customWidth="1"/>
    <col min="3" max="3" width="25.5703125" customWidth="1"/>
    <col min="4" max="4" width="3.7109375" customWidth="1"/>
  </cols>
  <sheetData>
    <row r="2" spans="2:21" ht="16.5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1.25" customHeight="1">
      <c r="E3" s="4">
        <v>2022</v>
      </c>
      <c r="F3" s="4">
        <v>2022</v>
      </c>
      <c r="G3" s="4">
        <v>2022</v>
      </c>
      <c r="H3" s="4">
        <v>2022</v>
      </c>
      <c r="I3" s="4">
        <v>2023</v>
      </c>
      <c r="J3" s="4">
        <v>2023</v>
      </c>
      <c r="K3" s="4">
        <v>2023</v>
      </c>
      <c r="L3" s="4">
        <v>2023</v>
      </c>
      <c r="M3" s="4">
        <v>2024</v>
      </c>
      <c r="N3" s="4">
        <v>2024</v>
      </c>
      <c r="O3" s="4">
        <v>2024</v>
      </c>
      <c r="P3" s="4">
        <v>2024</v>
      </c>
      <c r="Q3" s="4">
        <v>2025</v>
      </c>
      <c r="R3" s="4">
        <v>2025</v>
      </c>
      <c r="S3" s="4">
        <v>2025</v>
      </c>
      <c r="T3" s="4">
        <v>2025</v>
      </c>
      <c r="U3" s="5">
        <v>2026</v>
      </c>
    </row>
    <row r="4" spans="2:21" ht="11.25" customHeight="1">
      <c r="E4" s="4" t="s">
        <v>1</v>
      </c>
      <c r="F4" s="4" t="s">
        <v>2</v>
      </c>
      <c r="G4" s="4" t="s">
        <v>3</v>
      </c>
      <c r="H4" s="4" t="s">
        <v>4</v>
      </c>
      <c r="I4" s="4" t="s">
        <v>1</v>
      </c>
      <c r="J4" s="4" t="s">
        <v>2</v>
      </c>
      <c r="K4" s="4" t="s">
        <v>3</v>
      </c>
      <c r="L4" s="4" t="s">
        <v>4</v>
      </c>
      <c r="M4" s="4" t="s">
        <v>1</v>
      </c>
      <c r="N4" s="4" t="s">
        <v>2</v>
      </c>
      <c r="O4" s="4" t="s">
        <v>3</v>
      </c>
      <c r="P4" s="4" t="s">
        <v>4</v>
      </c>
      <c r="Q4" s="4" t="s">
        <v>1</v>
      </c>
      <c r="R4" s="4" t="s">
        <v>2</v>
      </c>
      <c r="S4" s="4" t="s">
        <v>3</v>
      </c>
      <c r="T4" s="4" t="s">
        <v>4</v>
      </c>
      <c r="U4" s="5" t="s">
        <v>1</v>
      </c>
    </row>
    <row r="5" spans="2:21" ht="11.25" customHeight="1">
      <c r="U5" s="6"/>
    </row>
    <row r="6" spans="2:21" ht="11.25" customHeight="1">
      <c r="B6" s="7"/>
      <c r="C6" s="8" t="s">
        <v>5</v>
      </c>
      <c r="D6" s="3"/>
      <c r="E6" s="9">
        <v>1991.8</v>
      </c>
      <c r="F6" s="9">
        <v>535</v>
      </c>
      <c r="G6" s="9">
        <v>293.89999999999998</v>
      </c>
      <c r="H6" s="9">
        <v>324.3</v>
      </c>
      <c r="I6" s="9">
        <v>240.4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10">
        <v>0</v>
      </c>
    </row>
    <row r="7" spans="2:21" ht="11.25" customHeight="1">
      <c r="B7" s="7"/>
      <c r="C7" s="8" t="s">
        <v>6</v>
      </c>
      <c r="D7" s="11"/>
      <c r="E7" s="9">
        <v>3364</v>
      </c>
      <c r="F7" s="9">
        <v>2959</v>
      </c>
      <c r="G7" s="9">
        <v>3694</v>
      </c>
      <c r="H7" s="9">
        <v>2787</v>
      </c>
      <c r="I7" s="9">
        <v>3098</v>
      </c>
      <c r="J7" s="9">
        <v>3245</v>
      </c>
      <c r="K7" s="9">
        <v>3092</v>
      </c>
      <c r="L7" s="9">
        <v>2513</v>
      </c>
      <c r="M7" s="9">
        <v>2388</v>
      </c>
      <c r="N7" s="9">
        <v>2491</v>
      </c>
      <c r="O7" s="9">
        <v>2368</v>
      </c>
      <c r="P7" s="9">
        <v>1745</v>
      </c>
      <c r="Q7" s="9">
        <v>1694</v>
      </c>
      <c r="R7" s="9">
        <v>1675</v>
      </c>
      <c r="S7" s="9">
        <v>1719</v>
      </c>
      <c r="T7" s="9">
        <v>1460</v>
      </c>
      <c r="U7" s="10">
        <v>1104</v>
      </c>
    </row>
    <row r="8" spans="2:21" ht="11.25" customHeight="1">
      <c r="B8" s="7"/>
      <c r="C8" s="8" t="s">
        <v>7</v>
      </c>
      <c r="D8" s="11"/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270</v>
      </c>
      <c r="K8" s="9">
        <v>435</v>
      </c>
      <c r="L8" s="9">
        <v>403</v>
      </c>
      <c r="M8" s="9">
        <v>428</v>
      </c>
      <c r="N8" s="9">
        <v>424</v>
      </c>
      <c r="O8" s="9">
        <v>405</v>
      </c>
      <c r="P8" s="9">
        <v>944</v>
      </c>
      <c r="Q8" s="9">
        <v>858</v>
      </c>
      <c r="R8" s="9">
        <v>814</v>
      </c>
      <c r="S8" s="9">
        <v>1429</v>
      </c>
      <c r="T8" s="9">
        <v>1401</v>
      </c>
      <c r="U8" s="10">
        <v>1448</v>
      </c>
    </row>
    <row r="9" spans="2:21" ht="11.25" customHeight="1">
      <c r="B9" s="7"/>
      <c r="C9" s="8" t="s">
        <v>8</v>
      </c>
      <c r="D9" s="11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922</v>
      </c>
      <c r="U9" s="10">
        <v>860</v>
      </c>
    </row>
    <row r="10" spans="2:21" ht="11.25" customHeight="1">
      <c r="B10" s="7"/>
      <c r="C10" s="8" t="s">
        <v>9</v>
      </c>
      <c r="D10" s="11"/>
      <c r="E10" s="9">
        <v>280</v>
      </c>
      <c r="F10" s="9">
        <v>320</v>
      </c>
      <c r="G10" s="9">
        <v>430</v>
      </c>
      <c r="H10" s="9">
        <v>391</v>
      </c>
      <c r="I10" s="9">
        <v>389</v>
      </c>
      <c r="J10" s="9">
        <v>405</v>
      </c>
      <c r="K10" s="9">
        <v>408</v>
      </c>
      <c r="L10" s="9">
        <v>494</v>
      </c>
      <c r="M10" s="9">
        <v>524</v>
      </c>
      <c r="N10" s="9">
        <v>519</v>
      </c>
      <c r="O10" s="9">
        <v>495</v>
      </c>
      <c r="P10" s="9">
        <v>339</v>
      </c>
      <c r="Q10" s="9">
        <v>343</v>
      </c>
      <c r="R10" s="9">
        <v>435</v>
      </c>
      <c r="S10" s="9">
        <v>431</v>
      </c>
      <c r="T10" s="9">
        <v>424</v>
      </c>
      <c r="U10" s="10">
        <v>436</v>
      </c>
    </row>
    <row r="11" spans="2:21" ht="11.25" customHeight="1">
      <c r="B11" s="7"/>
      <c r="C11" s="8" t="s">
        <v>10</v>
      </c>
      <c r="D11" s="11"/>
      <c r="E11" s="9">
        <v>0</v>
      </c>
      <c r="F11" s="9">
        <v>0</v>
      </c>
      <c r="G11" s="9">
        <v>0</v>
      </c>
      <c r="H11" s="9">
        <v>614</v>
      </c>
      <c r="I11" s="9">
        <v>529.29999999999995</v>
      </c>
      <c r="J11" s="9">
        <v>838.5</v>
      </c>
      <c r="K11" s="9">
        <v>864.8</v>
      </c>
      <c r="L11" s="9">
        <v>1031.9000000000001</v>
      </c>
      <c r="M11" s="9">
        <v>1107.0999999999999</v>
      </c>
      <c r="N11" s="9">
        <v>943.1</v>
      </c>
      <c r="O11" s="9">
        <v>795.3</v>
      </c>
      <c r="P11" s="9">
        <v>888</v>
      </c>
      <c r="Q11" s="9">
        <v>712.7</v>
      </c>
      <c r="R11" s="9">
        <v>646.6</v>
      </c>
      <c r="S11" s="9">
        <v>615.29999999999995</v>
      </c>
      <c r="T11" s="9">
        <v>505.3</v>
      </c>
      <c r="U11" s="10">
        <v>391.6</v>
      </c>
    </row>
    <row r="12" spans="2:21" ht="11.25" customHeight="1">
      <c r="B12" s="7"/>
      <c r="C12" s="8" t="s">
        <v>11</v>
      </c>
      <c r="D12" s="11"/>
      <c r="E12" s="9">
        <v>932</v>
      </c>
      <c r="F12" s="9">
        <v>1025</v>
      </c>
      <c r="G12" s="9">
        <v>1110</v>
      </c>
      <c r="H12" s="9">
        <v>1042</v>
      </c>
      <c r="I12" s="9">
        <v>1792</v>
      </c>
      <c r="J12" s="9">
        <v>3315</v>
      </c>
      <c r="K12" s="9">
        <v>3493</v>
      </c>
      <c r="L12" s="9">
        <v>3657</v>
      </c>
      <c r="M12" s="9">
        <v>3894</v>
      </c>
      <c r="N12" s="9">
        <v>3855</v>
      </c>
      <c r="O12" s="9">
        <v>4908</v>
      </c>
      <c r="P12" s="9">
        <v>5779</v>
      </c>
      <c r="Q12" s="9">
        <v>5265</v>
      </c>
      <c r="R12" s="9">
        <v>5191</v>
      </c>
      <c r="S12" s="9">
        <v>5306</v>
      </c>
      <c r="T12" s="9">
        <v>4873</v>
      </c>
      <c r="U12" s="10">
        <v>3764</v>
      </c>
    </row>
    <row r="13" spans="2:21" ht="11.25" customHeight="1">
      <c r="B13" s="7"/>
      <c r="C13" s="8" t="s">
        <v>12</v>
      </c>
      <c r="D13" s="11"/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334</v>
      </c>
      <c r="S13" s="9">
        <v>329</v>
      </c>
      <c r="T13" s="9">
        <v>323</v>
      </c>
      <c r="U13" s="10">
        <v>333</v>
      </c>
    </row>
    <row r="14" spans="2:21" ht="11.25" customHeight="1">
      <c r="B14" s="7"/>
      <c r="C14" s="8" t="s">
        <v>13</v>
      </c>
      <c r="D14" s="3"/>
      <c r="E14" s="9">
        <v>2474.4760000000001</v>
      </c>
      <c r="F14" s="9">
        <v>1253.5999999999999</v>
      </c>
      <c r="G14" s="9">
        <v>1037.5</v>
      </c>
      <c r="H14" s="9">
        <v>907.3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10">
        <v>0</v>
      </c>
    </row>
    <row r="15" spans="2:21" ht="11.25" customHeight="1">
      <c r="B15" s="7"/>
      <c r="C15" s="8" t="s">
        <v>14</v>
      </c>
      <c r="D15" s="11"/>
      <c r="E15" s="9">
        <v>559.20000000000005</v>
      </c>
      <c r="F15" s="9">
        <v>615</v>
      </c>
      <c r="G15" s="9">
        <v>666</v>
      </c>
      <c r="H15" s="9">
        <v>625</v>
      </c>
      <c r="I15" s="9">
        <v>622</v>
      </c>
      <c r="J15" s="9">
        <v>648</v>
      </c>
      <c r="K15" s="9">
        <v>652</v>
      </c>
      <c r="L15" s="9">
        <v>605</v>
      </c>
      <c r="M15" s="9">
        <v>747</v>
      </c>
      <c r="N15" s="9">
        <v>705</v>
      </c>
      <c r="O15" s="9">
        <v>680</v>
      </c>
      <c r="P15" s="9">
        <v>772</v>
      </c>
      <c r="Q15" s="9">
        <v>902</v>
      </c>
      <c r="R15" s="9">
        <v>856</v>
      </c>
      <c r="S15" s="9">
        <v>845</v>
      </c>
      <c r="T15" s="9">
        <v>828</v>
      </c>
      <c r="U15" s="10">
        <v>285</v>
      </c>
    </row>
    <row r="16" spans="2:21" ht="11.25" customHeight="1">
      <c r="B16" s="7"/>
      <c r="C16" s="8" t="s">
        <v>15</v>
      </c>
      <c r="D16" s="3"/>
      <c r="E16" s="9">
        <v>4273</v>
      </c>
      <c r="F16" s="9">
        <v>3684</v>
      </c>
      <c r="G16" s="9">
        <v>4232</v>
      </c>
      <c r="H16" s="9">
        <v>4606</v>
      </c>
      <c r="I16" s="9">
        <v>5112</v>
      </c>
      <c r="J16" s="9">
        <v>4551</v>
      </c>
      <c r="K16" s="9">
        <v>4042</v>
      </c>
      <c r="L16" s="9">
        <v>3087</v>
      </c>
      <c r="M16" s="9">
        <v>1059</v>
      </c>
      <c r="N16" s="9">
        <v>1092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10">
        <v>0</v>
      </c>
    </row>
    <row r="17" spans="2:21" ht="11.25" customHeight="1">
      <c r="B17" s="7"/>
      <c r="C17" s="12" t="s">
        <v>16</v>
      </c>
      <c r="D17" s="13"/>
      <c r="E17" s="14">
        <f>+SUM(E6:E16)</f>
        <v>13874.476000000001</v>
      </c>
      <c r="F17" s="14">
        <f t="shared" ref="F17:U17" si="0">+SUM(F6:F16)</f>
        <v>10391.6</v>
      </c>
      <c r="G17" s="14">
        <f t="shared" si="0"/>
        <v>11463.4</v>
      </c>
      <c r="H17" s="14">
        <f t="shared" si="0"/>
        <v>11296.6</v>
      </c>
      <c r="I17" s="14">
        <f t="shared" si="0"/>
        <v>11782.7</v>
      </c>
      <c r="J17" s="14">
        <f t="shared" si="0"/>
        <v>13272.5</v>
      </c>
      <c r="K17" s="14">
        <f t="shared" si="0"/>
        <v>12986.8</v>
      </c>
      <c r="L17" s="14">
        <f t="shared" si="0"/>
        <v>11790.9</v>
      </c>
      <c r="M17" s="14">
        <f t="shared" si="0"/>
        <v>10147.1</v>
      </c>
      <c r="N17" s="14">
        <f t="shared" si="0"/>
        <v>10029.1</v>
      </c>
      <c r="O17" s="14">
        <f t="shared" si="0"/>
        <v>9651.2999999999993</v>
      </c>
      <c r="P17" s="14">
        <f t="shared" si="0"/>
        <v>10467</v>
      </c>
      <c r="Q17" s="14">
        <f t="shared" si="0"/>
        <v>9774.7000000000007</v>
      </c>
      <c r="R17" s="14">
        <f t="shared" si="0"/>
        <v>9951.6</v>
      </c>
      <c r="S17" s="14">
        <f t="shared" si="0"/>
        <v>10674.3</v>
      </c>
      <c r="T17" s="14">
        <f t="shared" si="0"/>
        <v>10736.3</v>
      </c>
      <c r="U17" s="15">
        <f t="shared" si="0"/>
        <v>8621.6</v>
      </c>
    </row>
    <row r="18" spans="2:21" ht="11.25" customHeight="1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6"/>
    </row>
    <row r="19" spans="2:21" ht="11.25" customHeight="1">
      <c r="B19" s="17"/>
      <c r="C19" s="8" t="s">
        <v>17</v>
      </c>
      <c r="D19" s="3"/>
      <c r="E19" s="9">
        <v>2284</v>
      </c>
      <c r="F19" s="9">
        <v>2061</v>
      </c>
      <c r="G19" s="9">
        <v>2023</v>
      </c>
      <c r="H19" s="9">
        <v>1662</v>
      </c>
      <c r="I19" s="9">
        <v>1690</v>
      </c>
      <c r="J19" s="9">
        <v>1655</v>
      </c>
      <c r="K19" s="9">
        <v>1498</v>
      </c>
      <c r="L19" s="9">
        <v>1378</v>
      </c>
      <c r="M19" s="9">
        <v>1095</v>
      </c>
      <c r="N19" s="9">
        <v>727</v>
      </c>
      <c r="O19" s="9">
        <v>707</v>
      </c>
      <c r="P19" s="9">
        <v>849</v>
      </c>
      <c r="Q19" s="9">
        <v>719</v>
      </c>
      <c r="R19" s="9">
        <v>714</v>
      </c>
      <c r="S19" s="9">
        <v>753</v>
      </c>
      <c r="T19" s="9">
        <v>695</v>
      </c>
      <c r="U19" s="10">
        <v>280</v>
      </c>
    </row>
    <row r="20" spans="2:21" ht="11.25" customHeight="1">
      <c r="B20" s="17"/>
      <c r="C20" s="8" t="s">
        <v>18</v>
      </c>
      <c r="D20" s="3"/>
      <c r="E20" s="9">
        <v>0</v>
      </c>
      <c r="F20" s="9">
        <v>0</v>
      </c>
      <c r="G20" s="9">
        <v>0</v>
      </c>
      <c r="H20" s="9">
        <v>445</v>
      </c>
      <c r="I20" s="9">
        <v>451</v>
      </c>
      <c r="J20" s="9">
        <v>471</v>
      </c>
      <c r="K20" s="9">
        <v>499</v>
      </c>
      <c r="L20" s="9">
        <v>517</v>
      </c>
      <c r="M20" s="9">
        <v>1061</v>
      </c>
      <c r="N20" s="9">
        <v>1043</v>
      </c>
      <c r="O20" s="9">
        <v>1064</v>
      </c>
      <c r="P20" s="9">
        <v>1137</v>
      </c>
      <c r="Q20" s="9">
        <v>1297</v>
      </c>
      <c r="R20" s="9">
        <v>1544</v>
      </c>
      <c r="S20" s="9">
        <v>1741</v>
      </c>
      <c r="T20" s="9">
        <v>2059</v>
      </c>
      <c r="U20" s="10">
        <v>1846</v>
      </c>
    </row>
    <row r="21" spans="2:21" ht="11.25" customHeight="1">
      <c r="B21" s="17"/>
      <c r="C21" s="8" t="s">
        <v>19</v>
      </c>
      <c r="D21" s="3"/>
      <c r="E21" s="9">
        <v>1717</v>
      </c>
      <c r="F21" s="9">
        <v>1923</v>
      </c>
      <c r="G21" s="9">
        <v>2120</v>
      </c>
      <c r="H21" s="9">
        <v>1964</v>
      </c>
      <c r="I21" s="9">
        <v>1965</v>
      </c>
      <c r="J21" s="9">
        <v>2279</v>
      </c>
      <c r="K21" s="9">
        <v>2292</v>
      </c>
      <c r="L21" s="9">
        <v>2098</v>
      </c>
      <c r="M21" s="9">
        <v>2336</v>
      </c>
      <c r="N21" s="9">
        <v>2275</v>
      </c>
      <c r="O21" s="9">
        <v>2410</v>
      </c>
      <c r="P21" s="9">
        <v>4298</v>
      </c>
      <c r="Q21" s="9">
        <v>3908</v>
      </c>
      <c r="R21" s="9">
        <v>4239</v>
      </c>
      <c r="S21" s="9">
        <v>4368</v>
      </c>
      <c r="T21" s="9">
        <v>3853</v>
      </c>
      <c r="U21" s="10">
        <v>2290</v>
      </c>
    </row>
    <row r="22" spans="2:21" ht="11.25" customHeight="1">
      <c r="B22" s="17"/>
      <c r="C22" s="8" t="s">
        <v>20</v>
      </c>
      <c r="D22" s="3"/>
      <c r="E22" s="9">
        <v>5333</v>
      </c>
      <c r="F22" s="9">
        <v>4502</v>
      </c>
      <c r="G22" s="9">
        <v>3719</v>
      </c>
      <c r="H22" s="9">
        <v>3352</v>
      </c>
      <c r="I22" s="9">
        <v>3309</v>
      </c>
      <c r="J22" s="9">
        <v>3518</v>
      </c>
      <c r="K22" s="9">
        <v>3281</v>
      </c>
      <c r="L22" s="9">
        <v>3293</v>
      </c>
      <c r="M22" s="9">
        <v>3405</v>
      </c>
      <c r="N22" s="9">
        <v>2921</v>
      </c>
      <c r="O22" s="9">
        <v>2717</v>
      </c>
      <c r="P22" s="9">
        <v>2445</v>
      </c>
      <c r="Q22" s="9">
        <v>2177</v>
      </c>
      <c r="R22" s="9">
        <v>2175</v>
      </c>
      <c r="S22" s="9">
        <v>2026</v>
      </c>
      <c r="T22" s="9">
        <v>1869</v>
      </c>
      <c r="U22" s="10">
        <v>1001</v>
      </c>
    </row>
    <row r="23" spans="2:21" ht="11.25" customHeight="1">
      <c r="B23" s="17"/>
      <c r="C23" s="12" t="s">
        <v>21</v>
      </c>
      <c r="D23" s="13"/>
      <c r="E23" s="14">
        <f>+SUM(E19:E22)</f>
        <v>9334</v>
      </c>
      <c r="F23" s="14">
        <f t="shared" ref="F23:U23" si="1">+SUM(F19:F22)</f>
        <v>8486</v>
      </c>
      <c r="G23" s="14">
        <f t="shared" si="1"/>
        <v>7862</v>
      </c>
      <c r="H23" s="14">
        <f t="shared" si="1"/>
        <v>7423</v>
      </c>
      <c r="I23" s="14">
        <f t="shared" si="1"/>
        <v>7415</v>
      </c>
      <c r="J23" s="14">
        <f t="shared" si="1"/>
        <v>7923</v>
      </c>
      <c r="K23" s="14">
        <f t="shared" si="1"/>
        <v>7570</v>
      </c>
      <c r="L23" s="14">
        <f t="shared" si="1"/>
        <v>7286</v>
      </c>
      <c r="M23" s="14">
        <f t="shared" si="1"/>
        <v>7897</v>
      </c>
      <c r="N23" s="14">
        <f t="shared" si="1"/>
        <v>6966</v>
      </c>
      <c r="O23" s="14">
        <f t="shared" si="1"/>
        <v>6898</v>
      </c>
      <c r="P23" s="14">
        <f t="shared" si="1"/>
        <v>8729</v>
      </c>
      <c r="Q23" s="14">
        <f t="shared" si="1"/>
        <v>8101</v>
      </c>
      <c r="R23" s="14">
        <f t="shared" si="1"/>
        <v>8672</v>
      </c>
      <c r="S23" s="14">
        <f t="shared" si="1"/>
        <v>8888</v>
      </c>
      <c r="T23" s="14">
        <f t="shared" si="1"/>
        <v>8476</v>
      </c>
      <c r="U23" s="15">
        <f t="shared" si="1"/>
        <v>5417</v>
      </c>
    </row>
    <row r="24" spans="2:21" ht="11.25" customHeight="1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6"/>
    </row>
    <row r="25" spans="2:21" ht="11.25" customHeight="1">
      <c r="B25" s="18"/>
      <c r="C25" s="8" t="s">
        <v>22</v>
      </c>
      <c r="D25" s="11"/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233</v>
      </c>
      <c r="T25" s="9">
        <v>228</v>
      </c>
      <c r="U25" s="10">
        <v>231</v>
      </c>
    </row>
    <row r="26" spans="2:21" ht="11.25" customHeight="1">
      <c r="B26" s="18"/>
      <c r="C26" s="8" t="s">
        <v>23</v>
      </c>
      <c r="D26" s="11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336</v>
      </c>
      <c r="S26" s="9">
        <v>332</v>
      </c>
      <c r="T26" s="9">
        <v>325</v>
      </c>
      <c r="U26" s="10">
        <v>329</v>
      </c>
    </row>
    <row r="27" spans="2:21" ht="11.25" customHeight="1">
      <c r="B27" s="18"/>
      <c r="C27" s="8" t="s">
        <v>41</v>
      </c>
      <c r="D27" s="11"/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103</v>
      </c>
      <c r="Q27" s="9">
        <v>152</v>
      </c>
      <c r="R27" s="9">
        <v>229</v>
      </c>
      <c r="S27" s="9">
        <v>319</v>
      </c>
      <c r="T27" s="9">
        <v>313</v>
      </c>
      <c r="U27" s="10">
        <v>321</v>
      </c>
    </row>
    <row r="28" spans="2:21" ht="11.25" customHeight="1">
      <c r="B28" s="18"/>
      <c r="C28" s="12" t="s">
        <v>24</v>
      </c>
      <c r="D28" s="14"/>
      <c r="E28" s="14">
        <f>+SUM(E25:E27)</f>
        <v>0</v>
      </c>
      <c r="F28" s="14">
        <f t="shared" ref="F28:U28" si="2">+SUM(F25:F27)</f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  <c r="J28" s="14">
        <f t="shared" si="2"/>
        <v>0</v>
      </c>
      <c r="K28" s="14">
        <f t="shared" si="2"/>
        <v>0</v>
      </c>
      <c r="L28" s="14">
        <f t="shared" si="2"/>
        <v>0</v>
      </c>
      <c r="M28" s="14">
        <f t="shared" si="2"/>
        <v>0</v>
      </c>
      <c r="N28" s="14">
        <f t="shared" si="2"/>
        <v>0</v>
      </c>
      <c r="O28" s="14">
        <f t="shared" si="2"/>
        <v>0</v>
      </c>
      <c r="P28" s="14">
        <f t="shared" si="2"/>
        <v>103</v>
      </c>
      <c r="Q28" s="14">
        <f t="shared" si="2"/>
        <v>152</v>
      </c>
      <c r="R28" s="14">
        <f t="shared" si="2"/>
        <v>565</v>
      </c>
      <c r="S28" s="14">
        <f t="shared" si="2"/>
        <v>884</v>
      </c>
      <c r="T28" s="14">
        <f t="shared" si="2"/>
        <v>866</v>
      </c>
      <c r="U28" s="15">
        <f t="shared" si="2"/>
        <v>881</v>
      </c>
    </row>
    <row r="29" spans="2:21" ht="11.25" customHeight="1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6"/>
    </row>
    <row r="30" spans="2:21" ht="11.25" customHeight="1">
      <c r="B30" s="19"/>
      <c r="C30" s="8" t="s">
        <v>25</v>
      </c>
      <c r="D30" s="11"/>
      <c r="E30" s="9">
        <v>1395</v>
      </c>
      <c r="F30" s="9">
        <v>1415</v>
      </c>
      <c r="G30" s="9">
        <v>1532</v>
      </c>
      <c r="H30" s="9">
        <v>1438</v>
      </c>
      <c r="I30" s="9">
        <v>1431</v>
      </c>
      <c r="J30" s="9">
        <v>1491</v>
      </c>
      <c r="K30" s="9">
        <v>1500</v>
      </c>
      <c r="L30" s="9">
        <v>1391</v>
      </c>
      <c r="M30" s="9">
        <v>1476</v>
      </c>
      <c r="N30" s="9">
        <v>1462</v>
      </c>
      <c r="O30" s="9">
        <v>1399</v>
      </c>
      <c r="P30" s="9">
        <v>1690</v>
      </c>
      <c r="Q30" s="9">
        <v>1387</v>
      </c>
      <c r="R30" s="9">
        <v>1540</v>
      </c>
      <c r="S30" s="9">
        <v>1724</v>
      </c>
      <c r="T30" s="9">
        <v>1696</v>
      </c>
      <c r="U30" s="10">
        <v>1549</v>
      </c>
    </row>
    <row r="31" spans="2:21" ht="11.25" customHeight="1">
      <c r="B31" s="19"/>
      <c r="C31" s="8" t="s">
        <v>26</v>
      </c>
      <c r="D31" s="11"/>
      <c r="E31" s="9">
        <v>1403.3</v>
      </c>
      <c r="F31" s="9">
        <v>1226.0999999999999</v>
      </c>
      <c r="G31" s="9">
        <v>963.1</v>
      </c>
      <c r="H31" s="9">
        <v>1005.3</v>
      </c>
      <c r="I31" s="9">
        <v>859.4</v>
      </c>
      <c r="J31" s="9">
        <v>569</v>
      </c>
      <c r="K31" s="9">
        <v>302.60000000000002</v>
      </c>
      <c r="L31" s="9">
        <v>165.5</v>
      </c>
      <c r="M31" s="9">
        <v>203.7</v>
      </c>
      <c r="N31" s="9">
        <v>168.8</v>
      </c>
      <c r="O31" s="9">
        <v>189.7</v>
      </c>
      <c r="P31" s="9">
        <v>198.2</v>
      </c>
      <c r="Q31" s="9">
        <v>245.5</v>
      </c>
      <c r="R31" s="9">
        <v>267.2</v>
      </c>
      <c r="S31" s="9">
        <v>272.7</v>
      </c>
      <c r="T31" s="9">
        <v>221.8</v>
      </c>
      <c r="U31" s="10">
        <v>378.5</v>
      </c>
    </row>
    <row r="32" spans="2:21" ht="11.25" customHeight="1">
      <c r="B32" s="19"/>
      <c r="C32" s="8" t="s">
        <v>27</v>
      </c>
      <c r="D32" s="11"/>
      <c r="E32" s="9">
        <v>511</v>
      </c>
      <c r="F32" s="9">
        <v>438</v>
      </c>
      <c r="G32" s="9">
        <v>436</v>
      </c>
      <c r="H32" s="9">
        <v>442</v>
      </c>
      <c r="I32" s="9">
        <v>452</v>
      </c>
      <c r="J32" s="9">
        <v>498</v>
      </c>
      <c r="K32" s="9">
        <v>482</v>
      </c>
      <c r="L32" s="9">
        <v>466</v>
      </c>
      <c r="M32" s="9">
        <v>490</v>
      </c>
      <c r="N32" s="9">
        <v>486</v>
      </c>
      <c r="O32" s="9">
        <v>535</v>
      </c>
      <c r="P32" s="9">
        <v>556</v>
      </c>
      <c r="Q32" s="9">
        <v>521</v>
      </c>
      <c r="R32" s="9">
        <v>524</v>
      </c>
      <c r="S32" s="9">
        <v>508</v>
      </c>
      <c r="T32" s="9">
        <v>498</v>
      </c>
      <c r="U32" s="10">
        <v>437</v>
      </c>
    </row>
    <row r="33" spans="2:21" ht="11.25" customHeight="1">
      <c r="B33" s="19"/>
      <c r="C33" s="8" t="s">
        <v>28</v>
      </c>
      <c r="D33" s="11"/>
      <c r="E33" s="9">
        <v>1309</v>
      </c>
      <c r="F33" s="9">
        <v>1970</v>
      </c>
      <c r="G33" s="9">
        <v>2415</v>
      </c>
      <c r="H33" s="9">
        <v>1736</v>
      </c>
      <c r="I33" s="9">
        <v>1484</v>
      </c>
      <c r="J33" s="9">
        <v>1707</v>
      </c>
      <c r="K33" s="9">
        <v>1016</v>
      </c>
      <c r="L33" s="9">
        <v>823</v>
      </c>
      <c r="M33" s="9">
        <v>833</v>
      </c>
      <c r="N33" s="9">
        <v>958</v>
      </c>
      <c r="O33" s="9">
        <v>958</v>
      </c>
      <c r="P33" s="9">
        <v>958</v>
      </c>
      <c r="Q33" s="9">
        <v>856</v>
      </c>
      <c r="R33" s="9">
        <v>769</v>
      </c>
      <c r="S33" s="9">
        <v>737</v>
      </c>
      <c r="T33" s="9">
        <v>725</v>
      </c>
      <c r="U33" s="10">
        <v>524</v>
      </c>
    </row>
    <row r="34" spans="2:21" ht="11.25" customHeight="1">
      <c r="B34" s="19"/>
      <c r="C34" s="8" t="s">
        <v>29</v>
      </c>
      <c r="D34" s="11"/>
      <c r="E34" s="9">
        <v>417</v>
      </c>
      <c r="F34" s="9">
        <v>724</v>
      </c>
      <c r="G34" s="9">
        <v>784</v>
      </c>
      <c r="H34" s="9">
        <v>736</v>
      </c>
      <c r="I34" s="9">
        <v>733</v>
      </c>
      <c r="J34" s="9">
        <v>763</v>
      </c>
      <c r="K34" s="9">
        <v>768</v>
      </c>
      <c r="L34" s="9">
        <v>712</v>
      </c>
      <c r="M34" s="9">
        <v>761</v>
      </c>
      <c r="N34" s="9">
        <v>754</v>
      </c>
      <c r="O34" s="9">
        <v>722</v>
      </c>
      <c r="P34" s="9">
        <v>792</v>
      </c>
      <c r="Q34" s="9">
        <v>718</v>
      </c>
      <c r="R34" s="9">
        <v>685</v>
      </c>
      <c r="S34" s="9">
        <v>677</v>
      </c>
      <c r="T34" s="9">
        <v>661</v>
      </c>
      <c r="U34" s="10">
        <v>466</v>
      </c>
    </row>
    <row r="35" spans="2:21" ht="11.25" customHeight="1">
      <c r="B35" s="19"/>
      <c r="C35" s="8" t="s">
        <v>42</v>
      </c>
      <c r="D35" s="11"/>
      <c r="E35" s="9">
        <v>331</v>
      </c>
      <c r="F35" s="9">
        <v>343</v>
      </c>
      <c r="G35" s="9">
        <v>901.9</v>
      </c>
      <c r="H35" s="9">
        <v>1177</v>
      </c>
      <c r="I35" s="9">
        <v>1361</v>
      </c>
      <c r="J35" s="9">
        <v>1531</v>
      </c>
      <c r="K35" s="9">
        <v>2736.5</v>
      </c>
      <c r="L35" s="9">
        <v>2740</v>
      </c>
      <c r="M35" s="9">
        <v>2857</v>
      </c>
      <c r="N35" s="9">
        <v>2839</v>
      </c>
      <c r="O35" s="9">
        <v>3067</v>
      </c>
      <c r="P35" s="9">
        <v>3280</v>
      </c>
      <c r="Q35" s="9">
        <v>3134</v>
      </c>
      <c r="R35" s="9">
        <v>3294</v>
      </c>
      <c r="S35" s="9">
        <v>3809</v>
      </c>
      <c r="T35" s="9">
        <v>2768</v>
      </c>
      <c r="U35" s="10">
        <v>1230</v>
      </c>
    </row>
    <row r="36" spans="2:21" ht="11.25" customHeight="1">
      <c r="B36" s="19"/>
      <c r="C36" s="8" t="s">
        <v>43</v>
      </c>
      <c r="D36" s="11"/>
      <c r="E36" s="9">
        <v>8121.9200588012009</v>
      </c>
      <c r="F36" s="9">
        <v>7143.6200588011998</v>
      </c>
      <c r="G36" s="9">
        <v>6280.2935070200001</v>
      </c>
      <c r="H36" s="9">
        <v>6040.5</v>
      </c>
      <c r="I36" s="9">
        <v>5697.4</v>
      </c>
      <c r="J36" s="9">
        <v>5774</v>
      </c>
      <c r="K36" s="9">
        <v>4837</v>
      </c>
      <c r="L36" s="9">
        <v>3661</v>
      </c>
      <c r="M36" s="9">
        <v>3584</v>
      </c>
      <c r="N36" s="9">
        <v>2821</v>
      </c>
      <c r="O36" s="9">
        <v>2404</v>
      </c>
      <c r="P36" s="9">
        <v>2098</v>
      </c>
      <c r="Q36" s="9">
        <v>1356</v>
      </c>
      <c r="R36" s="9">
        <v>1493</v>
      </c>
      <c r="S36" s="9">
        <v>1345</v>
      </c>
      <c r="T36" s="9">
        <v>1271</v>
      </c>
      <c r="U36" s="10">
        <v>599</v>
      </c>
    </row>
    <row r="37" spans="2:21" ht="11.25" customHeight="1">
      <c r="B37" s="19"/>
      <c r="C37" s="12" t="s">
        <v>30</v>
      </c>
      <c r="D37" s="13"/>
      <c r="E37" s="14">
        <f>+SUM(E30:E36)</f>
        <v>13488.220058801202</v>
      </c>
      <c r="F37" s="14">
        <f t="shared" ref="F37:U37" si="3">+SUM(F30:F36)</f>
        <v>13259.7200588012</v>
      </c>
      <c r="G37" s="14">
        <f t="shared" si="3"/>
        <v>13312.29350702</v>
      </c>
      <c r="H37" s="14">
        <f t="shared" si="3"/>
        <v>12574.8</v>
      </c>
      <c r="I37" s="14">
        <f t="shared" si="3"/>
        <v>12017.8</v>
      </c>
      <c r="J37" s="14">
        <f t="shared" si="3"/>
        <v>12333</v>
      </c>
      <c r="K37" s="14">
        <f t="shared" si="3"/>
        <v>11642.1</v>
      </c>
      <c r="L37" s="14">
        <f t="shared" si="3"/>
        <v>9958.5</v>
      </c>
      <c r="M37" s="14">
        <f t="shared" si="3"/>
        <v>10204.700000000001</v>
      </c>
      <c r="N37" s="14">
        <f t="shared" si="3"/>
        <v>9488.7999999999993</v>
      </c>
      <c r="O37" s="14">
        <f t="shared" si="3"/>
        <v>9274.7000000000007</v>
      </c>
      <c r="P37" s="14">
        <f t="shared" si="3"/>
        <v>9572.2000000000007</v>
      </c>
      <c r="Q37" s="14">
        <f t="shared" si="3"/>
        <v>8217.5</v>
      </c>
      <c r="R37" s="14">
        <f t="shared" si="3"/>
        <v>8572.2000000000007</v>
      </c>
      <c r="S37" s="14">
        <f t="shared" si="3"/>
        <v>9072.7000000000007</v>
      </c>
      <c r="T37" s="14">
        <f t="shared" si="3"/>
        <v>7840.8</v>
      </c>
      <c r="U37" s="15">
        <f t="shared" si="3"/>
        <v>5183.5</v>
      </c>
    </row>
    <row r="38" spans="2:21" ht="11.25" customHeight="1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6"/>
    </row>
    <row r="39" spans="2:21" ht="15.75" thickBot="1">
      <c r="B39" s="20"/>
      <c r="C39" s="8" t="s">
        <v>31</v>
      </c>
      <c r="D39" s="11"/>
      <c r="E39" s="9">
        <v>163.19400000000002</v>
      </c>
      <c r="F39" s="9">
        <v>179</v>
      </c>
      <c r="G39" s="9">
        <v>305</v>
      </c>
      <c r="H39" s="9">
        <v>338</v>
      </c>
      <c r="I39" s="9">
        <v>334</v>
      </c>
      <c r="J39" s="9">
        <v>339</v>
      </c>
      <c r="K39" s="9">
        <v>339</v>
      </c>
      <c r="L39" s="9">
        <v>314</v>
      </c>
      <c r="M39" s="9">
        <v>335</v>
      </c>
      <c r="N39" s="9">
        <v>335</v>
      </c>
      <c r="O39" s="9">
        <v>325</v>
      </c>
      <c r="P39" s="9">
        <v>355</v>
      </c>
      <c r="Q39" s="9">
        <v>323</v>
      </c>
      <c r="R39" s="9">
        <v>321</v>
      </c>
      <c r="S39" s="9">
        <v>309</v>
      </c>
      <c r="T39" s="9">
        <v>310</v>
      </c>
      <c r="U39" s="10">
        <v>328</v>
      </c>
    </row>
    <row r="40" spans="2:21" ht="11.25" customHeight="1">
      <c r="B40" s="20"/>
      <c r="C40" s="21" t="s">
        <v>32</v>
      </c>
      <c r="D40" s="22"/>
      <c r="E40" s="23">
        <f>+SUM(E17,E23,E37,E28,E39)</f>
        <v>36859.890058801204</v>
      </c>
      <c r="F40" s="23">
        <f t="shared" ref="F40:U40" si="4">+SUM(F17,F23,F37,F28,F39)</f>
        <v>32316.320058801197</v>
      </c>
      <c r="G40" s="23">
        <f t="shared" si="4"/>
        <v>32942.693507019998</v>
      </c>
      <c r="H40" s="23">
        <f t="shared" si="4"/>
        <v>31632.399999999998</v>
      </c>
      <c r="I40" s="23">
        <f t="shared" si="4"/>
        <v>31549.5</v>
      </c>
      <c r="J40" s="23">
        <f t="shared" si="4"/>
        <v>33867.5</v>
      </c>
      <c r="K40" s="23">
        <f t="shared" si="4"/>
        <v>32537.9</v>
      </c>
      <c r="L40" s="23">
        <f t="shared" si="4"/>
        <v>29349.4</v>
      </c>
      <c r="M40" s="23">
        <f t="shared" si="4"/>
        <v>28583.8</v>
      </c>
      <c r="N40" s="23">
        <f t="shared" si="4"/>
        <v>26818.899999999998</v>
      </c>
      <c r="O40" s="23">
        <f t="shared" si="4"/>
        <v>26149</v>
      </c>
      <c r="P40" s="23">
        <f t="shared" si="4"/>
        <v>29226.2</v>
      </c>
      <c r="Q40" s="23">
        <f t="shared" si="4"/>
        <v>26568.2</v>
      </c>
      <c r="R40" s="23">
        <f t="shared" si="4"/>
        <v>28081.8</v>
      </c>
      <c r="S40" s="23">
        <f t="shared" si="4"/>
        <v>29828</v>
      </c>
      <c r="T40" s="23">
        <f t="shared" si="4"/>
        <v>28229.1</v>
      </c>
      <c r="U40" s="24">
        <f t="shared" si="4"/>
        <v>20431.099999999999</v>
      </c>
    </row>
    <row r="41" spans="2:21" ht="11.25" customHeight="1">
      <c r="C41" s="25" t="s">
        <v>33</v>
      </c>
      <c r="D41" s="26"/>
      <c r="E41" s="27">
        <f>+E40-E31-E14-E11-E6</f>
        <v>30990.314058801199</v>
      </c>
      <c r="F41" s="27">
        <f t="shared" ref="F41:U41" si="5">+F40-F31-F14-F11-F6</f>
        <v>29301.6200588012</v>
      </c>
      <c r="G41" s="27">
        <f t="shared" si="5"/>
        <v>30648.193507019998</v>
      </c>
      <c r="H41" s="27">
        <f t="shared" si="5"/>
        <v>28781.5</v>
      </c>
      <c r="I41" s="27">
        <f t="shared" si="5"/>
        <v>29920.399999999998</v>
      </c>
      <c r="J41" s="27">
        <f t="shared" si="5"/>
        <v>32460</v>
      </c>
      <c r="K41" s="27">
        <f t="shared" si="5"/>
        <v>31370.500000000004</v>
      </c>
      <c r="L41" s="27">
        <f t="shared" si="5"/>
        <v>28152</v>
      </c>
      <c r="M41" s="27">
        <f t="shared" si="5"/>
        <v>27273</v>
      </c>
      <c r="N41" s="27">
        <f t="shared" si="5"/>
        <v>25707</v>
      </c>
      <c r="O41" s="27">
        <f t="shared" si="5"/>
        <v>25164</v>
      </c>
      <c r="P41" s="27">
        <f t="shared" si="5"/>
        <v>28140</v>
      </c>
      <c r="Q41" s="27">
        <f t="shared" si="5"/>
        <v>25610</v>
      </c>
      <c r="R41" s="27">
        <f t="shared" si="5"/>
        <v>27168</v>
      </c>
      <c r="S41" s="27">
        <f t="shared" si="5"/>
        <v>28940</v>
      </c>
      <c r="T41" s="27">
        <f t="shared" si="5"/>
        <v>27502</v>
      </c>
      <c r="U41" s="28">
        <f t="shared" si="5"/>
        <v>19661</v>
      </c>
    </row>
    <row r="42" spans="2:21" ht="11.25" customHeight="1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</row>
    <row r="43" spans="2:21" ht="11.25" customHeight="1" thickBot="1">
      <c r="B43" s="20"/>
      <c r="C43" s="8" t="s">
        <v>34</v>
      </c>
      <c r="D43" s="11"/>
      <c r="E43" s="9">
        <v>26734.9</v>
      </c>
      <c r="F43" s="9">
        <v>16025</v>
      </c>
      <c r="G43" s="9">
        <v>13290.7</v>
      </c>
      <c r="H43" s="9">
        <v>11752.2</v>
      </c>
      <c r="I43" s="9">
        <v>14187.9</v>
      </c>
      <c r="J43" s="9">
        <v>12283.3</v>
      </c>
      <c r="K43" s="9">
        <v>11510</v>
      </c>
      <c r="L43" s="9">
        <v>11887</v>
      </c>
      <c r="M43" s="9">
        <v>10050.200000000001</v>
      </c>
      <c r="N43" s="9">
        <v>637.1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10">
        <v>0</v>
      </c>
    </row>
    <row r="44" spans="2:21" ht="11.25" customHeight="1">
      <c r="B44" s="20"/>
      <c r="C44" s="31" t="s">
        <v>35</v>
      </c>
      <c r="D44" s="32"/>
      <c r="E44" s="33">
        <f>+SUM(E43,E40)</f>
        <v>63594.790058801205</v>
      </c>
      <c r="F44" s="33">
        <f t="shared" ref="F44:U44" si="6">+SUM(F43,F40)</f>
        <v>48341.320058801197</v>
      </c>
      <c r="G44" s="33">
        <f t="shared" si="6"/>
        <v>46233.393507019995</v>
      </c>
      <c r="H44" s="33">
        <f t="shared" si="6"/>
        <v>43384.6</v>
      </c>
      <c r="I44" s="33">
        <f t="shared" si="6"/>
        <v>45737.4</v>
      </c>
      <c r="J44" s="33">
        <f t="shared" si="6"/>
        <v>46150.8</v>
      </c>
      <c r="K44" s="33">
        <f t="shared" si="6"/>
        <v>44047.9</v>
      </c>
      <c r="L44" s="33">
        <f t="shared" si="6"/>
        <v>41236.400000000001</v>
      </c>
      <c r="M44" s="33">
        <f t="shared" si="6"/>
        <v>38634</v>
      </c>
      <c r="N44" s="33">
        <f t="shared" si="6"/>
        <v>27455.999999999996</v>
      </c>
      <c r="O44" s="33">
        <f t="shared" si="6"/>
        <v>26149</v>
      </c>
      <c r="P44" s="33">
        <f t="shared" si="6"/>
        <v>29226.2</v>
      </c>
      <c r="Q44" s="33">
        <f t="shared" si="6"/>
        <v>26568.2</v>
      </c>
      <c r="R44" s="33">
        <f t="shared" si="6"/>
        <v>28081.8</v>
      </c>
      <c r="S44" s="33">
        <f t="shared" si="6"/>
        <v>29828</v>
      </c>
      <c r="T44" s="33">
        <f t="shared" si="6"/>
        <v>28229.1</v>
      </c>
      <c r="U44" s="34">
        <f t="shared" si="6"/>
        <v>20431.099999999999</v>
      </c>
    </row>
    <row r="45" spans="2:21" ht="11.25" customHeight="1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6"/>
    </row>
    <row r="46" spans="2:21" ht="11.25" customHeight="1">
      <c r="C46" s="3" t="s">
        <v>36</v>
      </c>
      <c r="D46" s="3"/>
      <c r="E46" s="9">
        <v>4977</v>
      </c>
      <c r="F46" s="9">
        <v>13592</v>
      </c>
      <c r="G46" s="9">
        <v>12530</v>
      </c>
      <c r="H46" s="9">
        <v>10387</v>
      </c>
      <c r="I46" s="9">
        <v>10506</v>
      </c>
      <c r="J46" s="9">
        <v>8786</v>
      </c>
      <c r="K46" s="9">
        <v>7642</v>
      </c>
      <c r="L46" s="9">
        <v>7880</v>
      </c>
      <c r="M46" s="9">
        <v>10264</v>
      </c>
      <c r="N46" s="9">
        <v>12833</v>
      </c>
      <c r="O46" s="9">
        <v>12170</v>
      </c>
      <c r="P46" s="9">
        <v>10940</v>
      </c>
      <c r="Q46" s="9">
        <v>10474</v>
      </c>
      <c r="R46" s="9">
        <v>9619</v>
      </c>
      <c r="S46" s="9">
        <v>8602</v>
      </c>
      <c r="T46" s="9">
        <v>8561</v>
      </c>
      <c r="U46" s="10">
        <v>7478</v>
      </c>
    </row>
    <row r="47" spans="2:21" ht="11.25" customHeight="1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6"/>
    </row>
    <row r="48" spans="2:21" ht="15.75" thickBot="1">
      <c r="C48" s="3" t="s">
        <v>37</v>
      </c>
      <c r="D48" s="3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-922</v>
      </c>
      <c r="U48" s="10">
        <v>0</v>
      </c>
    </row>
    <row r="49" spans="2:21" ht="11.25" customHeight="1">
      <c r="B49" s="35"/>
      <c r="C49" s="21" t="s">
        <v>38</v>
      </c>
      <c r="D49" s="22"/>
      <c r="E49" s="23">
        <f>+SUM(E46,E48)</f>
        <v>4977</v>
      </c>
      <c r="F49" s="23">
        <f t="shared" ref="F49:U49" si="7">+SUM(F46,F48)</f>
        <v>13592</v>
      </c>
      <c r="G49" s="23">
        <f t="shared" si="7"/>
        <v>12530</v>
      </c>
      <c r="H49" s="23">
        <f t="shared" si="7"/>
        <v>10387</v>
      </c>
      <c r="I49" s="23">
        <f t="shared" si="7"/>
        <v>10506</v>
      </c>
      <c r="J49" s="23">
        <f t="shared" si="7"/>
        <v>8786</v>
      </c>
      <c r="K49" s="23">
        <f t="shared" si="7"/>
        <v>7642</v>
      </c>
      <c r="L49" s="23">
        <f t="shared" si="7"/>
        <v>7880</v>
      </c>
      <c r="M49" s="23">
        <f t="shared" si="7"/>
        <v>10264</v>
      </c>
      <c r="N49" s="23">
        <f t="shared" si="7"/>
        <v>12833</v>
      </c>
      <c r="O49" s="23">
        <f t="shared" si="7"/>
        <v>12170</v>
      </c>
      <c r="P49" s="23">
        <f t="shared" si="7"/>
        <v>10940</v>
      </c>
      <c r="Q49" s="23">
        <f t="shared" si="7"/>
        <v>10474</v>
      </c>
      <c r="R49" s="23">
        <f t="shared" si="7"/>
        <v>9619</v>
      </c>
      <c r="S49" s="23">
        <f t="shared" si="7"/>
        <v>8602</v>
      </c>
      <c r="T49" s="23">
        <f t="shared" si="7"/>
        <v>7639</v>
      </c>
      <c r="U49" s="24">
        <f t="shared" si="7"/>
        <v>7478</v>
      </c>
    </row>
    <row r="50" spans="2:21" ht="11.25" customHeight="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0"/>
    </row>
    <row r="51" spans="2:21" ht="15.75" thickBot="1">
      <c r="C51" s="3" t="s">
        <v>39</v>
      </c>
      <c r="D51" s="3"/>
      <c r="E51" s="9">
        <v>-713</v>
      </c>
      <c r="F51" s="9">
        <v>-793</v>
      </c>
      <c r="G51" s="9">
        <v>-781</v>
      </c>
      <c r="H51" s="9">
        <v>-866</v>
      </c>
      <c r="I51" s="9">
        <v>-783</v>
      </c>
      <c r="J51" s="9">
        <v>-887</v>
      </c>
      <c r="K51" s="9">
        <v>-909</v>
      </c>
      <c r="L51" s="9">
        <v>-955</v>
      </c>
      <c r="M51" s="9">
        <v>-966</v>
      </c>
      <c r="N51" s="9">
        <v>-990</v>
      </c>
      <c r="O51" s="9">
        <v>-916</v>
      </c>
      <c r="P51" s="9">
        <v>-964</v>
      </c>
      <c r="Q51" s="9">
        <v>-871</v>
      </c>
      <c r="R51" s="9">
        <v>-900</v>
      </c>
      <c r="S51" s="9">
        <v>-884</v>
      </c>
      <c r="T51" s="9">
        <v>4</v>
      </c>
      <c r="U51" s="10">
        <v>-3</v>
      </c>
    </row>
    <row r="52" spans="2:21" ht="11.25" customHeight="1">
      <c r="B52" s="35"/>
      <c r="C52" s="21" t="s">
        <v>40</v>
      </c>
      <c r="D52" s="22"/>
      <c r="E52" s="23">
        <f>+SUM(E44,E49,E51)</f>
        <v>67858.790058801213</v>
      </c>
      <c r="F52" s="23">
        <f t="shared" ref="F52:U52" si="8">+SUM(F44,F49,F51)</f>
        <v>61140.320058801197</v>
      </c>
      <c r="G52" s="23">
        <f t="shared" si="8"/>
        <v>57982.393507019995</v>
      </c>
      <c r="H52" s="23">
        <f t="shared" si="8"/>
        <v>52905.599999999999</v>
      </c>
      <c r="I52" s="23">
        <f t="shared" si="8"/>
        <v>55460.4</v>
      </c>
      <c r="J52" s="23">
        <f t="shared" si="8"/>
        <v>54049.8</v>
      </c>
      <c r="K52" s="23">
        <f t="shared" si="8"/>
        <v>50780.9</v>
      </c>
      <c r="L52" s="23">
        <f t="shared" si="8"/>
        <v>48161.4</v>
      </c>
      <c r="M52" s="23">
        <f t="shared" si="8"/>
        <v>47932</v>
      </c>
      <c r="N52" s="23">
        <f t="shared" si="8"/>
        <v>39299</v>
      </c>
      <c r="O52" s="23">
        <f t="shared" si="8"/>
        <v>37403</v>
      </c>
      <c r="P52" s="23">
        <f t="shared" si="8"/>
        <v>39202.199999999997</v>
      </c>
      <c r="Q52" s="23">
        <f t="shared" si="8"/>
        <v>36171.199999999997</v>
      </c>
      <c r="R52" s="23">
        <f t="shared" si="8"/>
        <v>36800.800000000003</v>
      </c>
      <c r="S52" s="23">
        <f t="shared" si="8"/>
        <v>37546</v>
      </c>
      <c r="T52" s="23">
        <f t="shared" si="8"/>
        <v>35872.1</v>
      </c>
      <c r="U52" s="24">
        <f t="shared" si="8"/>
        <v>27906.1</v>
      </c>
    </row>
    <row r="54" spans="2:21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2:21"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2:21"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8" spans="2:21"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eebe9-5cb7-401b-9c5d-d263887d10b9">
      <Terms xmlns="http://schemas.microsoft.com/office/infopath/2007/PartnerControls"/>
    </lcf76f155ced4ddcb4097134ff3c332f>
    <TaxCatchAll xmlns="bda8b265-1882-4e51-8d78-8319ae7125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897F9EC664C4A8126DB0807A223EA" ma:contentTypeVersion="12" ma:contentTypeDescription="Create a new document." ma:contentTypeScope="" ma:versionID="38695fad27818a79ed66a4a10d7dc511">
  <xsd:schema xmlns:xsd="http://www.w3.org/2001/XMLSchema" xmlns:xs="http://www.w3.org/2001/XMLSchema" xmlns:p="http://schemas.microsoft.com/office/2006/metadata/properties" xmlns:ns2="6e8eebe9-5cb7-401b-9c5d-d263887d10b9" xmlns:ns3="bda8b265-1882-4e51-8d78-8319ae712544" targetNamespace="http://schemas.microsoft.com/office/2006/metadata/properties" ma:root="true" ma:fieldsID="52c2ec94aeeba246e0f40e2d1a98a7cb" ns2:_="" ns3:_="">
    <xsd:import namespace="6e8eebe9-5cb7-401b-9c5d-d263887d10b9"/>
    <xsd:import namespace="bda8b265-1882-4e51-8d78-8319ae712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ebe9-5cb7-401b-9c5d-d263887d1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4f70b1-9189-4265-b719-96b1ad32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8b265-1882-4e51-8d78-8319ae7125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41f9ef-3a87-43b1-92dd-77e9456cd83c}" ma:internalName="TaxCatchAll" ma:showField="CatchAllData" ma:web="bda8b265-1882-4e51-8d78-8319ae712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C73A9-1125-4B9E-BFE5-2738D441AF9B}">
  <ds:schemaRefs>
    <ds:schemaRef ds:uri="http://schemas.microsoft.com/office/2006/metadata/properties"/>
    <ds:schemaRef ds:uri="http://schemas.microsoft.com/office/infopath/2007/PartnerControls"/>
    <ds:schemaRef ds:uri="6e8eebe9-5cb7-401b-9c5d-d263887d10b9"/>
    <ds:schemaRef ds:uri="bda8b265-1882-4e51-8d78-8319ae712544"/>
  </ds:schemaRefs>
</ds:datastoreItem>
</file>

<file path=customXml/itemProps2.xml><?xml version="1.0" encoding="utf-8"?>
<ds:datastoreItem xmlns:ds="http://schemas.openxmlformats.org/officeDocument/2006/customXml" ds:itemID="{241CD2D4-2E0D-4021-A097-491F36DB7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1A1EB8-8D64-45BB-8DB5-37FD3415A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eebe9-5cb7-401b-9c5d-d263887d10b9"/>
    <ds:schemaRef ds:uri="bda8b265-1882-4e51-8d78-8319ae712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Malmquist</dc:creator>
  <cp:lastModifiedBy>Charlie Malmquist</cp:lastModifiedBy>
  <dcterms:created xsi:type="dcterms:W3CDTF">2026-04-15T19:53:48Z</dcterms:created>
  <dcterms:modified xsi:type="dcterms:W3CDTF">2026-04-15T20:46:53Z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0x010100BD4897F9EC664C4A8126DB0807A223EA</vt:lpwstr>
  </property>
  <property fmtid="{D5CDD505-2E9C-101B-9397-08002B2CF9AE}" pid="3" name="MediaServiceImageTags">
    <vt:lpwstr/>
  </property>
</Properties>
</file>