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Communications\Reports\Q1 2024\"/>
    </mc:Choice>
  </mc:AlternateContent>
  <xr:revisionPtr revIDLastSave="0" documentId="13_ncr:1_{3EF096C8-9E95-42A2-ACCA-47BEC7A61BE3}" xr6:coauthVersionLast="47" xr6:coauthVersionMax="47" xr10:uidLastSave="{00000000-0000-0000-0000-000000000000}"/>
  <bookViews>
    <workbookView xWindow="-120" yWindow="-120" windowWidth="57840" windowHeight="23790" xr2:uid="{237FB385-1C9C-4E7B-8D4B-37842283ADB4}"/>
  </bookViews>
  <sheets>
    <sheet name="NAV 2021-2024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F37" i="1"/>
  <c r="E37" i="1"/>
  <c r="G31" i="1"/>
  <c r="F31" i="1"/>
  <c r="E31" i="1"/>
  <c r="H23" i="1"/>
  <c r="G23" i="1"/>
  <c r="F23" i="1"/>
  <c r="E23" i="1"/>
  <c r="Q41" i="1"/>
  <c r="P41" i="1"/>
  <c r="O41" i="1"/>
  <c r="N41" i="1"/>
  <c r="M41" i="1"/>
  <c r="L41" i="1"/>
  <c r="K41" i="1"/>
  <c r="J41" i="1"/>
  <c r="I41" i="1"/>
  <c r="H41" i="1"/>
  <c r="G41" i="1"/>
  <c r="Q37" i="1"/>
  <c r="P37" i="1"/>
  <c r="O37" i="1"/>
  <c r="N37" i="1"/>
  <c r="M37" i="1"/>
  <c r="L37" i="1"/>
  <c r="K37" i="1"/>
  <c r="J37" i="1"/>
  <c r="I37" i="1"/>
  <c r="H37" i="1"/>
  <c r="G37" i="1"/>
  <c r="Q31" i="1"/>
  <c r="P31" i="1"/>
  <c r="O31" i="1"/>
  <c r="N31" i="1"/>
  <c r="M31" i="1"/>
  <c r="L31" i="1"/>
  <c r="K31" i="1"/>
  <c r="J31" i="1"/>
  <c r="I31" i="1"/>
  <c r="H31" i="1"/>
  <c r="Q23" i="1"/>
  <c r="P23" i="1"/>
  <c r="O23" i="1"/>
  <c r="N23" i="1"/>
  <c r="M23" i="1"/>
  <c r="L23" i="1"/>
  <c r="K23" i="1"/>
  <c r="J23" i="1"/>
  <c r="I23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M43" i="1" l="1"/>
  <c r="M44" i="1" s="1"/>
  <c r="H43" i="1"/>
  <c r="H44" i="1" s="1"/>
  <c r="L43" i="1"/>
  <c r="L44" i="1" s="1"/>
  <c r="I43" i="1"/>
  <c r="I44" i="1" s="1"/>
  <c r="O43" i="1"/>
  <c r="O44" i="1" s="1"/>
  <c r="N43" i="1"/>
  <c r="F43" i="1"/>
  <c r="F44" i="1" s="1"/>
  <c r="J43" i="1"/>
  <c r="J44" i="1" s="1"/>
  <c r="G43" i="1"/>
  <c r="G44" i="1" s="1"/>
  <c r="K43" i="1"/>
  <c r="K44" i="1" s="1"/>
  <c r="P43" i="1"/>
  <c r="Q43" i="1"/>
  <c r="Q44" i="1" s="1"/>
  <c r="E43" i="1"/>
  <c r="E44" i="1" s="1"/>
  <c r="O48" i="1" l="1"/>
  <c r="O53" i="1" s="1"/>
  <c r="L48" i="1"/>
  <c r="L53" i="1" s="1"/>
  <c r="I48" i="1"/>
  <c r="I53" i="1" s="1"/>
  <c r="H48" i="1"/>
  <c r="H53" i="1" s="1"/>
  <c r="P48" i="1"/>
  <c r="P53" i="1" s="1"/>
  <c r="P44" i="1"/>
  <c r="N48" i="1"/>
  <c r="N53" i="1" s="1"/>
  <c r="N44" i="1"/>
  <c r="M48" i="1"/>
  <c r="M53" i="1" s="1"/>
  <c r="K48" i="1"/>
  <c r="F48" i="1"/>
  <c r="G48" i="1"/>
  <c r="Q48" i="1"/>
  <c r="J48" i="1"/>
  <c r="E48" i="1"/>
  <c r="E53" i="1" l="1"/>
  <c r="J53" i="1"/>
  <c r="K53" i="1"/>
  <c r="Q53" i="1"/>
  <c r="G53" i="1"/>
  <c r="F53" i="1"/>
</calcChain>
</file>

<file path=xl/sharedStrings.xml><?xml version="1.0" encoding="utf-8"?>
<sst xmlns="http://schemas.openxmlformats.org/spreadsheetml/2006/main" count="53" uniqueCount="44">
  <si>
    <t>Kinnevik - New NAV Categorization</t>
  </si>
  <si>
    <t>Q1</t>
  </si>
  <si>
    <t>Q2</t>
  </si>
  <si>
    <t>Q3</t>
  </si>
  <si>
    <t>Q4</t>
  </si>
  <si>
    <t>Babylon</t>
  </si>
  <si>
    <t>Cityblock</t>
  </si>
  <si>
    <t>Enveda</t>
  </si>
  <si>
    <t>Pelago</t>
  </si>
  <si>
    <t>Recursion</t>
  </si>
  <si>
    <t>Spring Health</t>
  </si>
  <si>
    <t>Transcarent</t>
  </si>
  <si>
    <t>VillageMD</t>
  </si>
  <si>
    <t>Cedar</t>
  </si>
  <si>
    <t>Mews</t>
  </si>
  <si>
    <t>Pleo</t>
  </si>
  <si>
    <t>Sure</t>
  </si>
  <si>
    <t>TravelPerk</t>
  </si>
  <si>
    <t>Betterment</t>
  </si>
  <si>
    <t>HungryPanda</t>
  </si>
  <si>
    <t>Instabee</t>
  </si>
  <si>
    <t>Oda / Mathem</t>
  </si>
  <si>
    <t>Omio</t>
  </si>
  <si>
    <t>Agreena</t>
  </si>
  <si>
    <t>Aira</t>
  </si>
  <si>
    <t>H2 Green Steel</t>
  </si>
  <si>
    <t>Solugen</t>
  </si>
  <si>
    <t>Global Fashion Group</t>
  </si>
  <si>
    <t>Other Investments</t>
  </si>
  <si>
    <t>Total Growth Portfolio</t>
  </si>
  <si>
    <t>whereof Unlisted Assets</t>
  </si>
  <si>
    <t>Tele2</t>
  </si>
  <si>
    <t>Zalando</t>
  </si>
  <si>
    <t>Health &amp; Bio</t>
  </si>
  <si>
    <t>Software</t>
  </si>
  <si>
    <t>Platforms &amp; Marketplaces</t>
  </si>
  <si>
    <t>Climate Tech</t>
  </si>
  <si>
    <t>Teladoc</t>
  </si>
  <si>
    <t>Total Portfolio Value</t>
  </si>
  <si>
    <t>Net Asset Value</t>
  </si>
  <si>
    <t>Other Unlisted Investments</t>
  </si>
  <si>
    <t>Net Cash / (Debt)</t>
  </si>
  <si>
    <t>Other Net Assets / (Liabilities)</t>
  </si>
  <si>
    <t>Job&amp;Talent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</si>
</sst>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(&quot;#,##0&quot;)&quot;;&quot;-&quot;"/>
    <numFmt numFmtId="165" formatCode="#\ ##0;&quot;-&quot;#\ ##0;&quot;-&quot;"/>
  </numFmts>
  <fonts count="6" x14ac:knownFonts="1">
    <font>
      <sz val="11"/>
      <color theme="1"/>
      <name val="Aptos Narrow"/>
      <family val="2"/>
      <scheme val="minor"/>
    </font>
    <font>
      <sz val="8"/>
      <color theme="1"/>
      <name val="AvenirNext LT Pro Regular"/>
      <family val="2"/>
    </font>
    <font>
      <b/>
      <sz val="12"/>
      <color theme="1"/>
      <name val="DM Sans"/>
    </font>
    <font>
      <sz val="8"/>
      <color theme="1"/>
      <name val="DM Sans"/>
    </font>
    <font>
      <b/>
      <sz val="8"/>
      <color theme="1"/>
      <name val="DM Sans"/>
    </font>
    <font>
      <i/>
      <sz val="8"/>
      <color theme="1"/>
      <name val="DM Sans"/>
    </font>
  </fonts>
  <fills count="10">
    <fill>
      <patternFill patternType="none"/>
    </fill>
    <fill>
      <patternFill patternType="gray125"/>
    </fill>
    <fill>
      <patternFill patternType="solid">
        <fgColor rgb="FF6C1C41"/>
        <bgColor indexed="64"/>
      </patternFill>
    </fill>
    <fill>
      <patternFill patternType="solid">
        <fgColor rgb="FF004536"/>
        <bgColor indexed="64"/>
      </patternFill>
    </fill>
    <fill>
      <patternFill patternType="solid">
        <fgColor rgb="FFB6FAE1"/>
        <bgColor indexed="64"/>
      </patternFill>
    </fill>
    <fill>
      <patternFill patternType="solid">
        <fgColor rgb="FFFF5100"/>
        <bgColor indexed="64"/>
      </patternFill>
    </fill>
    <fill>
      <patternFill patternType="solid">
        <fgColor rgb="FFF8E8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F1E5"/>
        <bgColor indexed="64"/>
      </patternFill>
    </fill>
    <fill>
      <patternFill patternType="solid">
        <fgColor rgb="FFACAEB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" fillId="0" borderId="0">
      <alignment horizontal="right"/>
    </xf>
  </cellStyleXfs>
  <cellXfs count="29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0" fontId="4" fillId="8" borderId="0" xfId="0" applyFont="1" applyFill="1" applyAlignment="1">
      <alignment horizontal="right"/>
    </xf>
    <xf numFmtId="0" fontId="3" fillId="8" borderId="0" xfId="0" applyFont="1" applyFill="1"/>
    <xf numFmtId="0" fontId="3" fillId="2" borderId="0" xfId="0" applyFont="1" applyFill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4" fontId="3" fillId="8" borderId="0" xfId="0" applyNumberFormat="1" applyFont="1" applyFill="1"/>
    <xf numFmtId="0" fontId="4" fillId="0" borderId="3" xfId="0" applyFont="1" applyBorder="1"/>
    <xf numFmtId="0" fontId="3" fillId="0" borderId="3" xfId="0" applyFont="1" applyBorder="1"/>
    <xf numFmtId="164" fontId="4" fillId="0" borderId="3" xfId="0" applyNumberFormat="1" applyFont="1" applyBorder="1"/>
    <xf numFmtId="164" fontId="4" fillId="8" borderId="3" xfId="0" applyNumberFormat="1" applyFont="1" applyFill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4" fillId="0" borderId="2" xfId="0" applyFont="1" applyBorder="1"/>
    <xf numFmtId="0" fontId="3" fillId="0" borderId="2" xfId="0" applyFont="1" applyBorder="1"/>
    <xf numFmtId="164" fontId="4" fillId="0" borderId="2" xfId="0" applyNumberFormat="1" applyFont="1" applyBorder="1"/>
    <xf numFmtId="164" fontId="4" fillId="8" borderId="2" xfId="0" applyNumberFormat="1" applyFont="1" applyFill="1" applyBorder="1"/>
    <xf numFmtId="0" fontId="5" fillId="0" borderId="0" xfId="0" applyFont="1" applyAlignment="1">
      <alignment horizontal="left" indent="1"/>
    </xf>
    <xf numFmtId="0" fontId="5" fillId="0" borderId="0" xfId="0" applyFont="1"/>
    <xf numFmtId="164" fontId="5" fillId="0" borderId="0" xfId="0" applyNumberFormat="1" applyFont="1"/>
    <xf numFmtId="164" fontId="5" fillId="8" borderId="0" xfId="0" applyNumberFormat="1" applyFont="1" applyFill="1"/>
    <xf numFmtId="0" fontId="3" fillId="9" borderId="0" xfId="0" applyFont="1" applyFill="1"/>
  </cellXfs>
  <cellStyles count="2">
    <cellStyle name="Normal" xfId="0" builtinId="0"/>
    <cellStyle name="Report Format" xfId="1" xr:uid="{B89D44FA-1D0E-4F7B-ADC1-AD5D05A8719D}"/>
  </cellStyles>
  <dxfs count="0"/>
  <tableStyles count="0" defaultTableStyle="TableStyleMedium2" defaultPivotStyle="PivotStyleLight16"/>
  <colors>
    <mruColors>
      <color rgb="FFACAEB1"/>
      <color rgb="FFF7F1E5"/>
      <color rgb="FFF8E8CC"/>
      <color rgb="FF636466"/>
      <color rgb="FFFF0000"/>
      <color rgb="FFFF5100"/>
      <color rgb="FFB6FAE1"/>
      <color rgb="FF004536"/>
      <color rgb="FF6C1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5349-8125-4650-BD42-DE86C0F75E8F}">
  <dimension ref="B2:Q53"/>
  <sheetViews>
    <sheetView showGridLines="0" tabSelected="1" zoomScale="97" zoomScaleNormal="115" workbookViewId="0">
      <selection activeCell="C29" sqref="C29"/>
    </sheetView>
  </sheetViews>
  <sheetFormatPr defaultColWidth="9.140625" defaultRowHeight="11.25" x14ac:dyDescent="0.2"/>
  <cols>
    <col min="1" max="1" width="3.7109375" style="2" customWidth="1"/>
    <col min="2" max="2" width="0.85546875" style="2" customWidth="1"/>
    <col min="3" max="3" width="25.5703125" style="2" customWidth="1"/>
    <col min="4" max="4" width="3.7109375" style="2" customWidth="1"/>
    <col min="5" max="16384" width="9.140625" style="2"/>
  </cols>
  <sheetData>
    <row r="2" spans="2:17" ht="16.5" x14ac:dyDescent="0.3">
      <c r="C2" s="1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2:17" x14ac:dyDescent="0.2">
      <c r="E4" s="4">
        <v>2021</v>
      </c>
      <c r="F4" s="4">
        <v>2021</v>
      </c>
      <c r="G4" s="4">
        <v>2021</v>
      </c>
      <c r="H4" s="4">
        <v>2021</v>
      </c>
      <c r="I4" s="4">
        <v>2022</v>
      </c>
      <c r="J4" s="4">
        <v>2022</v>
      </c>
      <c r="K4" s="4">
        <v>2022</v>
      </c>
      <c r="L4" s="4">
        <v>2022</v>
      </c>
      <c r="M4" s="4">
        <v>2023</v>
      </c>
      <c r="N4" s="4">
        <v>2023</v>
      </c>
      <c r="O4" s="4">
        <v>2023</v>
      </c>
      <c r="P4" s="4">
        <v>2023</v>
      </c>
      <c r="Q4" s="5">
        <v>2024</v>
      </c>
    </row>
    <row r="5" spans="2:17" x14ac:dyDescent="0.2">
      <c r="E5" s="4" t="s">
        <v>1</v>
      </c>
      <c r="F5" s="4" t="s">
        <v>2</v>
      </c>
      <c r="G5" s="4" t="s">
        <v>3</v>
      </c>
      <c r="H5" s="4" t="s">
        <v>4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1</v>
      </c>
      <c r="N5" s="4" t="s">
        <v>2</v>
      </c>
      <c r="O5" s="4" t="s">
        <v>3</v>
      </c>
      <c r="P5" s="4" t="s">
        <v>4</v>
      </c>
      <c r="Q5" s="5" t="s">
        <v>1</v>
      </c>
    </row>
    <row r="6" spans="2:17" x14ac:dyDescent="0.2">
      <c r="Q6" s="6"/>
    </row>
    <row r="7" spans="2:17" x14ac:dyDescent="0.2">
      <c r="B7" s="7"/>
      <c r="C7" s="8" t="s">
        <v>5</v>
      </c>
      <c r="E7" s="9">
        <v>2680</v>
      </c>
      <c r="F7" s="9">
        <v>4699</v>
      </c>
      <c r="G7" s="9">
        <v>4792</v>
      </c>
      <c r="H7" s="9">
        <v>2900.0859999999998</v>
      </c>
      <c r="I7" s="9">
        <v>1991.8</v>
      </c>
      <c r="J7" s="9">
        <v>535</v>
      </c>
      <c r="K7" s="9">
        <v>293.89999999999998</v>
      </c>
      <c r="L7" s="9">
        <v>324.3</v>
      </c>
      <c r="M7" s="9">
        <v>240.4</v>
      </c>
      <c r="N7" s="9">
        <v>0</v>
      </c>
      <c r="O7" s="9">
        <v>0</v>
      </c>
      <c r="P7" s="9">
        <v>0</v>
      </c>
      <c r="Q7" s="10">
        <v>0</v>
      </c>
    </row>
    <row r="8" spans="2:17" x14ac:dyDescent="0.2">
      <c r="B8" s="7"/>
      <c r="C8" s="8" t="s">
        <v>6</v>
      </c>
      <c r="E8" s="9">
        <v>2116</v>
      </c>
      <c r="F8" s="9">
        <v>2076</v>
      </c>
      <c r="G8" s="9">
        <v>4107</v>
      </c>
      <c r="H8" s="9">
        <v>4036</v>
      </c>
      <c r="I8" s="9">
        <v>3364</v>
      </c>
      <c r="J8" s="9">
        <v>2959</v>
      </c>
      <c r="K8" s="9">
        <v>3694</v>
      </c>
      <c r="L8" s="9">
        <v>2787</v>
      </c>
      <c r="M8" s="9">
        <v>3098</v>
      </c>
      <c r="N8" s="9">
        <v>3245</v>
      </c>
      <c r="O8" s="9">
        <v>3092</v>
      </c>
      <c r="P8" s="9">
        <v>2513</v>
      </c>
      <c r="Q8" s="10">
        <v>2388</v>
      </c>
    </row>
    <row r="9" spans="2:17" x14ac:dyDescent="0.2">
      <c r="B9" s="7"/>
      <c r="C9" s="8" t="s">
        <v>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270</v>
      </c>
      <c r="O9" s="9">
        <v>435</v>
      </c>
      <c r="P9" s="9">
        <v>403</v>
      </c>
      <c r="Q9" s="10">
        <v>428</v>
      </c>
    </row>
    <row r="10" spans="2:17" x14ac:dyDescent="0.2">
      <c r="B10" s="7"/>
      <c r="C10" s="8" t="s">
        <v>8</v>
      </c>
      <c r="E10" s="9">
        <v>0</v>
      </c>
      <c r="F10" s="9">
        <v>0</v>
      </c>
      <c r="G10" s="9">
        <v>262</v>
      </c>
      <c r="H10" s="9">
        <v>272</v>
      </c>
      <c r="I10" s="9">
        <v>280</v>
      </c>
      <c r="J10" s="9">
        <v>320</v>
      </c>
      <c r="K10" s="9">
        <v>430</v>
      </c>
      <c r="L10" s="9">
        <v>391</v>
      </c>
      <c r="M10" s="9">
        <v>389</v>
      </c>
      <c r="N10" s="9">
        <v>405</v>
      </c>
      <c r="O10" s="9">
        <v>408</v>
      </c>
      <c r="P10" s="9">
        <v>494</v>
      </c>
      <c r="Q10" s="10">
        <v>524</v>
      </c>
    </row>
    <row r="11" spans="2:17" x14ac:dyDescent="0.2">
      <c r="B11" s="7"/>
      <c r="C11" s="8" t="s">
        <v>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614</v>
      </c>
      <c r="M11" s="9">
        <v>529.29999999999995</v>
      </c>
      <c r="N11" s="9">
        <v>838.5</v>
      </c>
      <c r="O11" s="9">
        <v>864.8</v>
      </c>
      <c r="P11" s="9">
        <v>1031.9000000000001</v>
      </c>
      <c r="Q11" s="10">
        <v>1107.0999999999999</v>
      </c>
    </row>
    <row r="12" spans="2:17" x14ac:dyDescent="0.2">
      <c r="B12" s="7"/>
      <c r="C12" s="8" t="s">
        <v>10</v>
      </c>
      <c r="E12" s="9">
        <v>0</v>
      </c>
      <c r="F12" s="9">
        <v>0</v>
      </c>
      <c r="G12" s="9">
        <v>875</v>
      </c>
      <c r="H12" s="9">
        <v>905</v>
      </c>
      <c r="I12" s="9">
        <v>932</v>
      </c>
      <c r="J12" s="9">
        <v>1025</v>
      </c>
      <c r="K12" s="9">
        <v>1110</v>
      </c>
      <c r="L12" s="9">
        <v>1042</v>
      </c>
      <c r="M12" s="9">
        <v>1792</v>
      </c>
      <c r="N12" s="9">
        <v>3315</v>
      </c>
      <c r="O12" s="9">
        <v>3493</v>
      </c>
      <c r="P12" s="9">
        <v>3657</v>
      </c>
      <c r="Q12" s="10">
        <v>3894</v>
      </c>
    </row>
    <row r="13" spans="2:17" x14ac:dyDescent="0.2">
      <c r="B13" s="7"/>
      <c r="C13" s="8" t="s">
        <v>37</v>
      </c>
      <c r="E13" s="9">
        <v>11868</v>
      </c>
      <c r="F13" s="9">
        <v>10653.4</v>
      </c>
      <c r="G13" s="9">
        <v>8304.7999999999993</v>
      </c>
      <c r="H13" s="9">
        <v>4148.7920000000004</v>
      </c>
      <c r="I13" s="9">
        <v>2474.4760000000001</v>
      </c>
      <c r="J13" s="9">
        <v>1253.5999999999999</v>
      </c>
      <c r="K13" s="9">
        <v>1037.5</v>
      </c>
      <c r="L13" s="9">
        <v>907.3</v>
      </c>
      <c r="M13" s="9">
        <v>0</v>
      </c>
      <c r="N13" s="9">
        <v>0</v>
      </c>
      <c r="O13" s="9">
        <v>0</v>
      </c>
      <c r="P13" s="9">
        <v>0</v>
      </c>
      <c r="Q13" s="10">
        <v>0</v>
      </c>
    </row>
    <row r="14" spans="2:17" x14ac:dyDescent="0.2">
      <c r="B14" s="7"/>
      <c r="C14" s="8" t="s">
        <v>11</v>
      </c>
      <c r="E14" s="9">
        <v>0</v>
      </c>
      <c r="F14" s="9">
        <v>0</v>
      </c>
      <c r="G14" s="9">
        <v>0</v>
      </c>
      <c r="H14" s="9">
        <v>0</v>
      </c>
      <c r="I14" s="9">
        <v>559.20000000000005</v>
      </c>
      <c r="J14" s="9">
        <v>615</v>
      </c>
      <c r="K14" s="9">
        <v>666</v>
      </c>
      <c r="L14" s="9">
        <v>625</v>
      </c>
      <c r="M14" s="9">
        <v>622</v>
      </c>
      <c r="N14" s="9">
        <v>648</v>
      </c>
      <c r="O14" s="9">
        <v>652</v>
      </c>
      <c r="P14" s="9">
        <v>605</v>
      </c>
      <c r="Q14" s="10">
        <v>747</v>
      </c>
    </row>
    <row r="15" spans="2:17" x14ac:dyDescent="0.2">
      <c r="B15" s="7"/>
      <c r="C15" s="8" t="s">
        <v>12</v>
      </c>
      <c r="E15" s="9">
        <v>7280</v>
      </c>
      <c r="F15" s="9">
        <v>7858</v>
      </c>
      <c r="G15" s="9">
        <v>7651</v>
      </c>
      <c r="H15" s="9">
        <v>4658</v>
      </c>
      <c r="I15" s="9">
        <v>4273</v>
      </c>
      <c r="J15" s="9">
        <v>3684</v>
      </c>
      <c r="K15" s="9">
        <v>4232</v>
      </c>
      <c r="L15" s="9">
        <v>4606</v>
      </c>
      <c r="M15" s="9">
        <v>5112</v>
      </c>
      <c r="N15" s="9">
        <v>4551</v>
      </c>
      <c r="O15" s="9">
        <v>4042</v>
      </c>
      <c r="P15" s="9">
        <v>3087</v>
      </c>
      <c r="Q15" s="10">
        <v>1059</v>
      </c>
    </row>
    <row r="16" spans="2:17" x14ac:dyDescent="0.2">
      <c r="B16" s="7"/>
      <c r="C16" s="11" t="s">
        <v>33</v>
      </c>
      <c r="D16" s="12"/>
      <c r="E16" s="13">
        <f>SUM(E7:E15)</f>
        <v>23944</v>
      </c>
      <c r="F16" s="13">
        <f t="shared" ref="F16:Q16" si="0">SUM(F7:F15)</f>
        <v>25286.400000000001</v>
      </c>
      <c r="G16" s="13">
        <f t="shared" si="0"/>
        <v>25991.8</v>
      </c>
      <c r="H16" s="13">
        <f t="shared" si="0"/>
        <v>16919.878000000001</v>
      </c>
      <c r="I16" s="13">
        <f t="shared" si="0"/>
        <v>13874.476000000001</v>
      </c>
      <c r="J16" s="13">
        <f t="shared" si="0"/>
        <v>10391.6</v>
      </c>
      <c r="K16" s="13">
        <f t="shared" si="0"/>
        <v>11463.4</v>
      </c>
      <c r="L16" s="13">
        <f t="shared" si="0"/>
        <v>11296.6</v>
      </c>
      <c r="M16" s="13">
        <f t="shared" si="0"/>
        <v>11782.7</v>
      </c>
      <c r="N16" s="13">
        <f t="shared" si="0"/>
        <v>13272.5</v>
      </c>
      <c r="O16" s="13">
        <f t="shared" si="0"/>
        <v>12986.8</v>
      </c>
      <c r="P16" s="13">
        <f t="shared" si="0"/>
        <v>11790.9</v>
      </c>
      <c r="Q16" s="14">
        <f t="shared" si="0"/>
        <v>10147.1</v>
      </c>
    </row>
    <row r="17" spans="2:17" x14ac:dyDescent="0.2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2:17" x14ac:dyDescent="0.2">
      <c r="B18" s="15"/>
      <c r="C18" s="8" t="s">
        <v>13</v>
      </c>
      <c r="E18" s="9">
        <v>2431</v>
      </c>
      <c r="F18" s="9">
        <v>2385</v>
      </c>
      <c r="G18" s="9">
        <v>2440</v>
      </c>
      <c r="H18" s="9">
        <v>2525</v>
      </c>
      <c r="I18" s="9">
        <v>2284</v>
      </c>
      <c r="J18" s="9">
        <v>2061</v>
      </c>
      <c r="K18" s="9">
        <v>2023</v>
      </c>
      <c r="L18" s="9">
        <v>1662</v>
      </c>
      <c r="M18" s="9">
        <v>1690</v>
      </c>
      <c r="N18" s="9">
        <v>1655</v>
      </c>
      <c r="O18" s="9">
        <v>1498</v>
      </c>
      <c r="P18" s="9">
        <v>1378</v>
      </c>
      <c r="Q18" s="10">
        <v>1095</v>
      </c>
    </row>
    <row r="19" spans="2:17" x14ac:dyDescent="0.2">
      <c r="B19" s="15"/>
      <c r="C19" s="8" t="s">
        <v>14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445</v>
      </c>
      <c r="M19" s="9">
        <v>451</v>
      </c>
      <c r="N19" s="9">
        <v>471</v>
      </c>
      <c r="O19" s="9">
        <v>499</v>
      </c>
      <c r="P19" s="9">
        <v>517</v>
      </c>
      <c r="Q19" s="10">
        <v>1061</v>
      </c>
    </row>
    <row r="20" spans="2:17" x14ac:dyDescent="0.2">
      <c r="B20" s="15"/>
      <c r="C20" s="8" t="s">
        <v>15</v>
      </c>
      <c r="E20" s="9">
        <v>434</v>
      </c>
      <c r="F20" s="9">
        <v>1913</v>
      </c>
      <c r="G20" s="9">
        <v>1952</v>
      </c>
      <c r="H20" s="9">
        <v>5884</v>
      </c>
      <c r="I20" s="9">
        <v>5333</v>
      </c>
      <c r="J20" s="9">
        <v>4502</v>
      </c>
      <c r="K20" s="9">
        <v>3719</v>
      </c>
      <c r="L20" s="9">
        <v>3352</v>
      </c>
      <c r="M20" s="9">
        <v>3309</v>
      </c>
      <c r="N20" s="9">
        <v>3518</v>
      </c>
      <c r="O20" s="9">
        <v>3281</v>
      </c>
      <c r="P20" s="9">
        <v>3293</v>
      </c>
      <c r="Q20" s="10">
        <v>3405</v>
      </c>
    </row>
    <row r="21" spans="2:17" x14ac:dyDescent="0.2">
      <c r="B21" s="15"/>
      <c r="C21" s="8" t="s">
        <v>16</v>
      </c>
      <c r="E21" s="9">
        <v>0</v>
      </c>
      <c r="F21" s="9">
        <v>0</v>
      </c>
      <c r="G21" s="9">
        <v>437</v>
      </c>
      <c r="H21" s="9">
        <v>453</v>
      </c>
      <c r="I21" s="9">
        <v>466</v>
      </c>
      <c r="J21" s="9">
        <v>512</v>
      </c>
      <c r="K21" s="9">
        <v>555</v>
      </c>
      <c r="L21" s="9">
        <v>521</v>
      </c>
      <c r="M21" s="9">
        <v>518</v>
      </c>
      <c r="N21" s="9">
        <v>540</v>
      </c>
      <c r="O21" s="9">
        <v>543</v>
      </c>
      <c r="P21" s="9">
        <v>504</v>
      </c>
      <c r="Q21" s="10">
        <v>535</v>
      </c>
    </row>
    <row r="22" spans="2:17" x14ac:dyDescent="0.2">
      <c r="B22" s="15"/>
      <c r="C22" s="8" t="s">
        <v>17</v>
      </c>
      <c r="E22" s="9">
        <v>799</v>
      </c>
      <c r="F22" s="9">
        <v>791</v>
      </c>
      <c r="G22" s="9">
        <v>802</v>
      </c>
      <c r="H22" s="9">
        <v>1668</v>
      </c>
      <c r="I22" s="9">
        <v>1717</v>
      </c>
      <c r="J22" s="9">
        <v>1923</v>
      </c>
      <c r="K22" s="9">
        <v>2120</v>
      </c>
      <c r="L22" s="9">
        <v>1964</v>
      </c>
      <c r="M22" s="9">
        <v>1965</v>
      </c>
      <c r="N22" s="9">
        <v>2279</v>
      </c>
      <c r="O22" s="9">
        <v>2292</v>
      </c>
      <c r="P22" s="9">
        <v>2098</v>
      </c>
      <c r="Q22" s="10">
        <v>2336</v>
      </c>
    </row>
    <row r="23" spans="2:17" x14ac:dyDescent="0.2">
      <c r="B23" s="15"/>
      <c r="C23" s="11" t="s">
        <v>34</v>
      </c>
      <c r="D23" s="12"/>
      <c r="E23" s="13">
        <f>SUM(E18:E22)</f>
        <v>3664</v>
      </c>
      <c r="F23" s="13">
        <f>SUM(F18:F22)</f>
        <v>5089</v>
      </c>
      <c r="G23" s="13">
        <f>SUM(G18:G22)</f>
        <v>5631</v>
      </c>
      <c r="H23" s="13">
        <f>SUM(H18:H22)</f>
        <v>10530</v>
      </c>
      <c r="I23" s="13">
        <f t="shared" ref="I23:Q23" si="1">SUM(I18:I22)</f>
        <v>9800</v>
      </c>
      <c r="J23" s="13">
        <f t="shared" si="1"/>
        <v>8998</v>
      </c>
      <c r="K23" s="13">
        <f t="shared" si="1"/>
        <v>8417</v>
      </c>
      <c r="L23" s="13">
        <f t="shared" si="1"/>
        <v>7944</v>
      </c>
      <c r="M23" s="13">
        <f t="shared" si="1"/>
        <v>7933</v>
      </c>
      <c r="N23" s="13">
        <f t="shared" si="1"/>
        <v>8463</v>
      </c>
      <c r="O23" s="13">
        <f t="shared" si="1"/>
        <v>8113</v>
      </c>
      <c r="P23" s="13">
        <f t="shared" si="1"/>
        <v>7790</v>
      </c>
      <c r="Q23" s="14">
        <f t="shared" si="1"/>
        <v>8432</v>
      </c>
    </row>
    <row r="24" spans="2:17" x14ac:dyDescent="0.2"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2:17" x14ac:dyDescent="0.2">
      <c r="B25" s="16"/>
      <c r="C25" s="8" t="s">
        <v>18</v>
      </c>
      <c r="E25" s="9">
        <v>1008</v>
      </c>
      <c r="F25" s="9">
        <v>1090</v>
      </c>
      <c r="G25" s="9">
        <v>1602</v>
      </c>
      <c r="H25" s="9">
        <v>1586</v>
      </c>
      <c r="I25" s="9">
        <v>1395</v>
      </c>
      <c r="J25" s="9">
        <v>1415</v>
      </c>
      <c r="K25" s="9">
        <v>1532</v>
      </c>
      <c r="L25" s="9">
        <v>1438</v>
      </c>
      <c r="M25" s="9">
        <v>1431</v>
      </c>
      <c r="N25" s="9">
        <v>1491</v>
      </c>
      <c r="O25" s="9">
        <v>1500</v>
      </c>
      <c r="P25" s="9">
        <v>1391</v>
      </c>
      <c r="Q25" s="10">
        <v>1476</v>
      </c>
    </row>
    <row r="26" spans="2:17" x14ac:dyDescent="0.2">
      <c r="B26" s="16"/>
      <c r="C26" s="8" t="s">
        <v>19</v>
      </c>
      <c r="E26" s="9">
        <v>343</v>
      </c>
      <c r="F26" s="9">
        <v>339</v>
      </c>
      <c r="G26" s="9">
        <v>354</v>
      </c>
      <c r="H26" s="9">
        <v>573</v>
      </c>
      <c r="I26" s="9">
        <v>511</v>
      </c>
      <c r="J26" s="9">
        <v>438</v>
      </c>
      <c r="K26" s="9">
        <v>436</v>
      </c>
      <c r="L26" s="9">
        <v>442</v>
      </c>
      <c r="M26" s="9">
        <v>452</v>
      </c>
      <c r="N26" s="9">
        <v>498</v>
      </c>
      <c r="O26" s="9">
        <v>482</v>
      </c>
      <c r="P26" s="9">
        <v>466</v>
      </c>
      <c r="Q26" s="10">
        <v>490</v>
      </c>
    </row>
    <row r="27" spans="2:17" x14ac:dyDescent="0.2">
      <c r="B27" s="16"/>
      <c r="C27" s="8" t="s">
        <v>20</v>
      </c>
      <c r="E27" s="9">
        <v>948</v>
      </c>
      <c r="F27" s="9">
        <v>1259</v>
      </c>
      <c r="G27" s="9">
        <v>1312</v>
      </c>
      <c r="H27" s="9">
        <v>1309</v>
      </c>
      <c r="I27" s="9">
        <v>1309</v>
      </c>
      <c r="J27" s="9">
        <v>1970</v>
      </c>
      <c r="K27" s="9">
        <v>2415</v>
      </c>
      <c r="L27" s="9">
        <v>1736</v>
      </c>
      <c r="M27" s="9">
        <v>1484</v>
      </c>
      <c r="N27" s="9">
        <v>1707</v>
      </c>
      <c r="O27" s="9">
        <v>1016</v>
      </c>
      <c r="P27" s="9">
        <v>823</v>
      </c>
      <c r="Q27" s="10">
        <v>833</v>
      </c>
    </row>
    <row r="28" spans="2:17" x14ac:dyDescent="0.2">
      <c r="B28" s="16"/>
      <c r="C28" s="8" t="s">
        <v>43</v>
      </c>
      <c r="E28" s="9">
        <v>0</v>
      </c>
      <c r="F28" s="9">
        <v>0</v>
      </c>
      <c r="G28" s="9">
        <v>0</v>
      </c>
      <c r="H28" s="9">
        <v>1040</v>
      </c>
      <c r="I28" s="9">
        <v>1047</v>
      </c>
      <c r="J28" s="9">
        <v>1082</v>
      </c>
      <c r="K28" s="9">
        <v>1098</v>
      </c>
      <c r="L28" s="9">
        <v>1123</v>
      </c>
      <c r="M28" s="9">
        <v>1138</v>
      </c>
      <c r="N28" s="9">
        <v>1190</v>
      </c>
      <c r="O28" s="9">
        <v>1162</v>
      </c>
      <c r="P28" s="9">
        <v>1068</v>
      </c>
      <c r="Q28" s="10">
        <v>1108</v>
      </c>
    </row>
    <row r="29" spans="2:17" x14ac:dyDescent="0.2">
      <c r="B29" s="16"/>
      <c r="C29" s="8" t="s">
        <v>21</v>
      </c>
      <c r="E29" s="9">
        <v>3100</v>
      </c>
      <c r="F29" s="9">
        <v>3224</v>
      </c>
      <c r="G29" s="9">
        <v>3029</v>
      </c>
      <c r="H29" s="9">
        <v>2858</v>
      </c>
      <c r="I29" s="9">
        <v>2198</v>
      </c>
      <c r="J29" s="9">
        <v>1972</v>
      </c>
      <c r="K29" s="9">
        <v>839</v>
      </c>
      <c r="L29" s="9">
        <v>1319</v>
      </c>
      <c r="M29" s="9">
        <v>1024</v>
      </c>
      <c r="N29" s="9">
        <v>922</v>
      </c>
      <c r="O29" s="9">
        <v>901</v>
      </c>
      <c r="P29" s="9">
        <v>677</v>
      </c>
      <c r="Q29" s="10">
        <v>589</v>
      </c>
    </row>
    <row r="30" spans="2:17" x14ac:dyDescent="0.2">
      <c r="B30" s="16"/>
      <c r="C30" s="8" t="s">
        <v>22</v>
      </c>
      <c r="E30" s="9">
        <v>462</v>
      </c>
      <c r="F30" s="9">
        <v>468</v>
      </c>
      <c r="G30" s="9">
        <v>471</v>
      </c>
      <c r="H30" s="9">
        <v>427</v>
      </c>
      <c r="I30" s="9">
        <v>417</v>
      </c>
      <c r="J30" s="9">
        <v>724</v>
      </c>
      <c r="K30" s="9">
        <v>784</v>
      </c>
      <c r="L30" s="9">
        <v>736</v>
      </c>
      <c r="M30" s="9">
        <v>733</v>
      </c>
      <c r="N30" s="9">
        <v>763</v>
      </c>
      <c r="O30" s="9">
        <v>768</v>
      </c>
      <c r="P30" s="9">
        <v>712</v>
      </c>
      <c r="Q30" s="10">
        <v>761</v>
      </c>
    </row>
    <row r="31" spans="2:17" x14ac:dyDescent="0.2">
      <c r="B31" s="16"/>
      <c r="C31" s="11" t="s">
        <v>35</v>
      </c>
      <c r="D31" s="12"/>
      <c r="E31" s="13">
        <f>SUM(E25:E30)</f>
        <v>5861</v>
      </c>
      <c r="F31" s="13">
        <f>SUM(F25:F30)</f>
        <v>6380</v>
      </c>
      <c r="G31" s="13">
        <f>SUM(G25:G30)</f>
        <v>6768</v>
      </c>
      <c r="H31" s="13">
        <f t="shared" ref="H31:Q31" si="2">SUM(H25:H30)</f>
        <v>7793</v>
      </c>
      <c r="I31" s="13">
        <f t="shared" si="2"/>
        <v>6877</v>
      </c>
      <c r="J31" s="13">
        <f t="shared" si="2"/>
        <v>7601</v>
      </c>
      <c r="K31" s="13">
        <f t="shared" si="2"/>
        <v>7104</v>
      </c>
      <c r="L31" s="13">
        <f t="shared" si="2"/>
        <v>6794</v>
      </c>
      <c r="M31" s="13">
        <f t="shared" si="2"/>
        <v>6262</v>
      </c>
      <c r="N31" s="13">
        <f t="shared" si="2"/>
        <v>6571</v>
      </c>
      <c r="O31" s="13">
        <f t="shared" si="2"/>
        <v>5829</v>
      </c>
      <c r="P31" s="13">
        <f t="shared" si="2"/>
        <v>5137</v>
      </c>
      <c r="Q31" s="14">
        <f t="shared" si="2"/>
        <v>5257</v>
      </c>
    </row>
    <row r="32" spans="2:17" x14ac:dyDescent="0.2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</row>
    <row r="33" spans="2:17" x14ac:dyDescent="0.2">
      <c r="B33" s="17"/>
      <c r="C33" s="8" t="s">
        <v>23</v>
      </c>
      <c r="E33" s="9">
        <v>0</v>
      </c>
      <c r="F33" s="9">
        <v>0</v>
      </c>
      <c r="G33" s="9">
        <v>0</v>
      </c>
      <c r="H33" s="9">
        <v>0</v>
      </c>
      <c r="I33" s="9">
        <v>124</v>
      </c>
      <c r="J33" s="9">
        <v>129</v>
      </c>
      <c r="K33" s="9">
        <v>130</v>
      </c>
      <c r="L33" s="9">
        <v>156</v>
      </c>
      <c r="M33" s="9">
        <v>336</v>
      </c>
      <c r="N33" s="9">
        <v>352</v>
      </c>
      <c r="O33" s="9">
        <v>343</v>
      </c>
      <c r="P33" s="9">
        <v>332</v>
      </c>
      <c r="Q33" s="10">
        <v>345</v>
      </c>
    </row>
    <row r="34" spans="2:17" x14ac:dyDescent="0.2">
      <c r="B34" s="17"/>
      <c r="C34" s="8" t="s">
        <v>24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359.5</v>
      </c>
      <c r="P34" s="9">
        <v>348</v>
      </c>
      <c r="Q34" s="10">
        <v>361</v>
      </c>
    </row>
    <row r="35" spans="2:17" x14ac:dyDescent="0.2">
      <c r="B35" s="17"/>
      <c r="C35" s="8" t="s">
        <v>25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278</v>
      </c>
      <c r="M35" s="9">
        <v>282</v>
      </c>
      <c r="N35" s="9">
        <v>295</v>
      </c>
      <c r="O35" s="9">
        <v>1152</v>
      </c>
      <c r="P35" s="9">
        <v>1232</v>
      </c>
      <c r="Q35" s="10">
        <v>1278</v>
      </c>
    </row>
    <row r="36" spans="2:17" x14ac:dyDescent="0.2">
      <c r="B36" s="17"/>
      <c r="C36" s="8" t="s">
        <v>26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554.9</v>
      </c>
      <c r="L36" s="9">
        <v>521</v>
      </c>
      <c r="M36" s="9">
        <v>518</v>
      </c>
      <c r="N36" s="9">
        <v>540</v>
      </c>
      <c r="O36" s="9">
        <v>543</v>
      </c>
      <c r="P36" s="9">
        <v>504</v>
      </c>
      <c r="Q36" s="10">
        <v>535</v>
      </c>
    </row>
    <row r="37" spans="2:17" x14ac:dyDescent="0.2">
      <c r="B37" s="17"/>
      <c r="C37" s="11" t="s">
        <v>36</v>
      </c>
      <c r="D37" s="12"/>
      <c r="E37" s="13">
        <f>SUM(E33:E36)</f>
        <v>0</v>
      </c>
      <c r="F37" s="13">
        <f>SUM(F33:F36)</f>
        <v>0</v>
      </c>
      <c r="G37" s="13">
        <f t="shared" ref="G37:Q37" si="3">SUM(G33:G36)</f>
        <v>0</v>
      </c>
      <c r="H37" s="13">
        <f t="shared" si="3"/>
        <v>0</v>
      </c>
      <c r="I37" s="13">
        <f t="shared" si="3"/>
        <v>124</v>
      </c>
      <c r="J37" s="13">
        <f t="shared" si="3"/>
        <v>129</v>
      </c>
      <c r="K37" s="13">
        <f t="shared" si="3"/>
        <v>684.9</v>
      </c>
      <c r="L37" s="13">
        <f t="shared" si="3"/>
        <v>955</v>
      </c>
      <c r="M37" s="13">
        <f t="shared" si="3"/>
        <v>1136</v>
      </c>
      <c r="N37" s="13">
        <f t="shared" si="3"/>
        <v>1187</v>
      </c>
      <c r="O37" s="13">
        <f t="shared" si="3"/>
        <v>2397.5</v>
      </c>
      <c r="P37" s="13">
        <f t="shared" si="3"/>
        <v>2416</v>
      </c>
      <c r="Q37" s="14">
        <f t="shared" si="3"/>
        <v>2519</v>
      </c>
    </row>
    <row r="38" spans="2:17" x14ac:dyDescent="0.2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2:17" x14ac:dyDescent="0.2">
      <c r="B39" s="18"/>
      <c r="C39" s="8" t="s">
        <v>27</v>
      </c>
      <c r="E39" s="9">
        <v>9066.7000000000007</v>
      </c>
      <c r="F39" s="9">
        <v>10227.6</v>
      </c>
      <c r="G39" s="9">
        <v>7710.6</v>
      </c>
      <c r="H39" s="9">
        <v>3612.453</v>
      </c>
      <c r="I39" s="9">
        <v>1403.3</v>
      </c>
      <c r="J39" s="9">
        <v>1226.0999999999999</v>
      </c>
      <c r="K39" s="9">
        <v>963.1</v>
      </c>
      <c r="L39" s="9">
        <v>1005.3</v>
      </c>
      <c r="M39" s="9">
        <v>859.4</v>
      </c>
      <c r="N39" s="9">
        <v>569</v>
      </c>
      <c r="O39" s="9">
        <v>302.60000000000002</v>
      </c>
      <c r="P39" s="9">
        <v>165.5</v>
      </c>
      <c r="Q39" s="10">
        <v>203.7</v>
      </c>
    </row>
    <row r="40" spans="2:17" x14ac:dyDescent="0.2">
      <c r="B40" s="18"/>
      <c r="C40" s="8" t="s">
        <v>40</v>
      </c>
      <c r="E40" s="9">
        <v>3572</v>
      </c>
      <c r="F40" s="9">
        <v>3610</v>
      </c>
      <c r="G40" s="9">
        <v>4064</v>
      </c>
      <c r="H40" s="9">
        <v>4446.5600783596674</v>
      </c>
      <c r="I40" s="9">
        <v>4781.1140588012004</v>
      </c>
      <c r="J40" s="9">
        <v>3970.6200588012002</v>
      </c>
      <c r="K40" s="9">
        <v>4310.2935070200001</v>
      </c>
      <c r="L40" s="9">
        <v>3637.5</v>
      </c>
      <c r="M40" s="9">
        <v>3576.4</v>
      </c>
      <c r="N40" s="9">
        <v>3805</v>
      </c>
      <c r="O40" s="9">
        <v>2909</v>
      </c>
      <c r="P40" s="9">
        <v>2050</v>
      </c>
      <c r="Q40" s="10">
        <v>2025</v>
      </c>
    </row>
    <row r="41" spans="2:17" x14ac:dyDescent="0.2">
      <c r="B41" s="18"/>
      <c r="C41" s="11" t="s">
        <v>28</v>
      </c>
      <c r="D41" s="12"/>
      <c r="E41" s="13">
        <f>SUM(E39:E40)</f>
        <v>12638.7</v>
      </c>
      <c r="F41" s="13">
        <f>SUM(F39:F40)</f>
        <v>13837.6</v>
      </c>
      <c r="G41" s="13">
        <f t="shared" ref="G41:Q41" si="4">SUM(G39:G40)</f>
        <v>11774.6</v>
      </c>
      <c r="H41" s="13">
        <f t="shared" si="4"/>
        <v>8059.0130783596669</v>
      </c>
      <c r="I41" s="13">
        <f t="shared" si="4"/>
        <v>6184.4140588012006</v>
      </c>
      <c r="J41" s="13">
        <f t="shared" si="4"/>
        <v>5196.7200588012001</v>
      </c>
      <c r="K41" s="13">
        <f t="shared" si="4"/>
        <v>5273.3935070200005</v>
      </c>
      <c r="L41" s="13">
        <f t="shared" si="4"/>
        <v>4642.8</v>
      </c>
      <c r="M41" s="13">
        <f t="shared" si="4"/>
        <v>4435.8</v>
      </c>
      <c r="N41" s="13">
        <f t="shared" si="4"/>
        <v>4374</v>
      </c>
      <c r="O41" s="13">
        <f t="shared" si="4"/>
        <v>3211.6</v>
      </c>
      <c r="P41" s="13">
        <f t="shared" si="4"/>
        <v>2215.5</v>
      </c>
      <c r="Q41" s="14">
        <f t="shared" si="4"/>
        <v>2228.6999999999998</v>
      </c>
    </row>
    <row r="42" spans="2:17" ht="12" thickBot="1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2:17" x14ac:dyDescent="0.2">
      <c r="B43" s="19"/>
      <c r="C43" s="20" t="s">
        <v>29</v>
      </c>
      <c r="D43" s="21"/>
      <c r="E43" s="22">
        <f>E16+E23+E31+E37+E41</f>
        <v>46107.7</v>
      </c>
      <c r="F43" s="22">
        <f t="shared" ref="F43:Q43" si="5">F16+F23+F31+F37+F41</f>
        <v>50593</v>
      </c>
      <c r="G43" s="22">
        <f t="shared" si="5"/>
        <v>50165.4</v>
      </c>
      <c r="H43" s="22">
        <f t="shared" si="5"/>
        <v>43301.891078359666</v>
      </c>
      <c r="I43" s="22">
        <f t="shared" si="5"/>
        <v>36859.890058801204</v>
      </c>
      <c r="J43" s="22">
        <f t="shared" si="5"/>
        <v>32316.320058801197</v>
      </c>
      <c r="K43" s="22">
        <f t="shared" si="5"/>
        <v>32942.693507020005</v>
      </c>
      <c r="L43" s="22">
        <f t="shared" si="5"/>
        <v>31632.399999999998</v>
      </c>
      <c r="M43" s="22">
        <f t="shared" si="5"/>
        <v>31549.5</v>
      </c>
      <c r="N43" s="22">
        <f t="shared" si="5"/>
        <v>33867.5</v>
      </c>
      <c r="O43" s="22">
        <f t="shared" si="5"/>
        <v>32537.899999999998</v>
      </c>
      <c r="P43" s="22">
        <f t="shared" si="5"/>
        <v>29349.4</v>
      </c>
      <c r="Q43" s="23">
        <f t="shared" si="5"/>
        <v>28583.8</v>
      </c>
    </row>
    <row r="44" spans="2:17" x14ac:dyDescent="0.2">
      <c r="C44" s="24" t="s">
        <v>30</v>
      </c>
      <c r="D44" s="25"/>
      <c r="E44" s="26">
        <f>E43-E11-E13-E39</f>
        <v>25172.999999999996</v>
      </c>
      <c r="F44" s="26">
        <f>F43-F11-F13-F39</f>
        <v>29712</v>
      </c>
      <c r="G44" s="26">
        <f>G43-G11-G13-G39</f>
        <v>34150.000000000007</v>
      </c>
      <c r="H44" s="26">
        <f t="shared" ref="H44:Q44" si="6">H43-H11-H13-H39-H7</f>
        <v>32640.560078359664</v>
      </c>
      <c r="I44" s="26">
        <f t="shared" si="6"/>
        <v>30990.314058801199</v>
      </c>
      <c r="J44" s="26">
        <f t="shared" si="6"/>
        <v>29301.6200588012</v>
      </c>
      <c r="K44" s="26">
        <f t="shared" si="6"/>
        <v>30648.193507020005</v>
      </c>
      <c r="L44" s="26">
        <f t="shared" si="6"/>
        <v>28781.5</v>
      </c>
      <c r="M44" s="26">
        <f t="shared" si="6"/>
        <v>29920.399999999998</v>
      </c>
      <c r="N44" s="26">
        <f t="shared" si="6"/>
        <v>32460</v>
      </c>
      <c r="O44" s="26">
        <f t="shared" si="6"/>
        <v>31370.5</v>
      </c>
      <c r="P44" s="26">
        <f t="shared" si="6"/>
        <v>28152</v>
      </c>
      <c r="Q44" s="27">
        <f t="shared" si="6"/>
        <v>27273</v>
      </c>
    </row>
    <row r="45" spans="2:17" x14ac:dyDescent="0.2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2:17" x14ac:dyDescent="0.2">
      <c r="B46" s="28"/>
      <c r="C46" s="8" t="s">
        <v>31</v>
      </c>
      <c r="E46" s="9">
        <v>22072.7</v>
      </c>
      <c r="F46" s="9">
        <v>21922.6</v>
      </c>
      <c r="G46" s="9">
        <v>24361.599999999999</v>
      </c>
      <c r="H46" s="9">
        <v>24239.599999999999</v>
      </c>
      <c r="I46" s="9">
        <v>26734.9</v>
      </c>
      <c r="J46" s="9">
        <v>16025</v>
      </c>
      <c r="K46" s="9">
        <v>13290.7</v>
      </c>
      <c r="L46" s="9">
        <v>11752.2</v>
      </c>
      <c r="M46" s="9">
        <v>14187.9</v>
      </c>
      <c r="N46" s="9">
        <v>12283.3</v>
      </c>
      <c r="O46" s="9">
        <v>11510</v>
      </c>
      <c r="P46" s="9">
        <v>11887</v>
      </c>
      <c r="Q46" s="10">
        <v>10050.200000000001</v>
      </c>
    </row>
    <row r="47" spans="2:17" ht="12" thickBot="1" x14ac:dyDescent="0.25">
      <c r="B47" s="28"/>
      <c r="C47" s="8" t="s">
        <v>32</v>
      </c>
      <c r="E47" s="9">
        <v>46309.8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10">
        <v>0</v>
      </c>
    </row>
    <row r="48" spans="2:17" x14ac:dyDescent="0.2">
      <c r="B48" s="28"/>
      <c r="C48" s="20" t="s">
        <v>38</v>
      </c>
      <c r="D48" s="21"/>
      <c r="E48" s="22">
        <f>E43+E46+E47</f>
        <v>114490.2</v>
      </c>
      <c r="F48" s="22">
        <f t="shared" ref="F48:Q48" si="7">F43+F46+F47</f>
        <v>72515.600000000006</v>
      </c>
      <c r="G48" s="22">
        <f t="shared" si="7"/>
        <v>74527</v>
      </c>
      <c r="H48" s="22">
        <f t="shared" si="7"/>
        <v>67541.491078359657</v>
      </c>
      <c r="I48" s="22">
        <f t="shared" si="7"/>
        <v>63594.790058801205</v>
      </c>
      <c r="J48" s="22">
        <f t="shared" si="7"/>
        <v>48341.320058801197</v>
      </c>
      <c r="K48" s="22">
        <f t="shared" si="7"/>
        <v>46233.39350702001</v>
      </c>
      <c r="L48" s="22">
        <f t="shared" si="7"/>
        <v>43384.6</v>
      </c>
      <c r="M48" s="22">
        <f t="shared" si="7"/>
        <v>45737.4</v>
      </c>
      <c r="N48" s="22">
        <f t="shared" si="7"/>
        <v>46150.8</v>
      </c>
      <c r="O48" s="22">
        <f t="shared" si="7"/>
        <v>44047.899999999994</v>
      </c>
      <c r="P48" s="22">
        <f t="shared" si="7"/>
        <v>41236.400000000001</v>
      </c>
      <c r="Q48" s="23">
        <f t="shared" si="7"/>
        <v>38634</v>
      </c>
    </row>
    <row r="49" spans="3:17" x14ac:dyDescent="0.2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</row>
    <row r="50" spans="3:17" x14ac:dyDescent="0.2">
      <c r="C50" s="2" t="s">
        <v>41</v>
      </c>
      <c r="E50" s="9">
        <v>3895</v>
      </c>
      <c r="F50" s="9">
        <v>4320</v>
      </c>
      <c r="G50" s="9">
        <v>1809</v>
      </c>
      <c r="H50" s="9">
        <v>5384</v>
      </c>
      <c r="I50" s="9">
        <v>4977</v>
      </c>
      <c r="J50" s="9">
        <v>13592</v>
      </c>
      <c r="K50" s="9">
        <v>12530</v>
      </c>
      <c r="L50" s="9">
        <v>10387</v>
      </c>
      <c r="M50" s="9">
        <v>10506</v>
      </c>
      <c r="N50" s="9">
        <v>8786</v>
      </c>
      <c r="O50" s="9">
        <v>7642</v>
      </c>
      <c r="P50" s="9">
        <v>7880</v>
      </c>
      <c r="Q50" s="10">
        <v>10264</v>
      </c>
    </row>
    <row r="51" spans="3:17" x14ac:dyDescent="0.2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</row>
    <row r="52" spans="3:17" ht="12" thickBot="1" x14ac:dyDescent="0.25">
      <c r="C52" s="2" t="s">
        <v>42</v>
      </c>
      <c r="E52" s="9">
        <v>-633</v>
      </c>
      <c r="F52" s="9">
        <v>-658</v>
      </c>
      <c r="G52" s="9">
        <v>-492</v>
      </c>
      <c r="H52" s="9">
        <v>-534</v>
      </c>
      <c r="I52" s="9">
        <v>-713</v>
      </c>
      <c r="J52" s="9">
        <v>-793</v>
      </c>
      <c r="K52" s="9">
        <v>-781</v>
      </c>
      <c r="L52" s="9">
        <v>-866</v>
      </c>
      <c r="M52" s="9">
        <v>-783</v>
      </c>
      <c r="N52" s="9">
        <v>-887</v>
      </c>
      <c r="O52" s="9">
        <v>-909</v>
      </c>
      <c r="P52" s="9">
        <v>-955</v>
      </c>
      <c r="Q52" s="10">
        <v>-966</v>
      </c>
    </row>
    <row r="53" spans="3:17" x14ac:dyDescent="0.2">
      <c r="C53" s="20" t="s">
        <v>39</v>
      </c>
      <c r="D53" s="21"/>
      <c r="E53" s="22">
        <f>E48+E50+E52</f>
        <v>117752.2</v>
      </c>
      <c r="F53" s="22">
        <f t="shared" ref="F53:Q53" si="8">F48+F50+F52</f>
        <v>76177.600000000006</v>
      </c>
      <c r="G53" s="22">
        <f t="shared" si="8"/>
        <v>75844</v>
      </c>
      <c r="H53" s="22">
        <f t="shared" si="8"/>
        <v>72391.491078359657</v>
      </c>
      <c r="I53" s="22">
        <f t="shared" si="8"/>
        <v>67858.790058801213</v>
      </c>
      <c r="J53" s="22">
        <f t="shared" si="8"/>
        <v>61140.320058801197</v>
      </c>
      <c r="K53" s="22">
        <f t="shared" si="8"/>
        <v>57982.39350702001</v>
      </c>
      <c r="L53" s="22">
        <f t="shared" si="8"/>
        <v>52905.599999999999</v>
      </c>
      <c r="M53" s="22">
        <f t="shared" si="8"/>
        <v>55460.4</v>
      </c>
      <c r="N53" s="22">
        <f t="shared" si="8"/>
        <v>54049.8</v>
      </c>
      <c r="O53" s="22">
        <f t="shared" si="8"/>
        <v>50780.899999999994</v>
      </c>
      <c r="P53" s="22">
        <f t="shared" si="8"/>
        <v>48161.4</v>
      </c>
      <c r="Q53" s="23">
        <f t="shared" si="8"/>
        <v>47932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 2021-2024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Gustafsson</dc:creator>
  <cp:lastModifiedBy>Mikaela Kramer</cp:lastModifiedBy>
  <dcterms:created xsi:type="dcterms:W3CDTF">2024-04-17T15:16:17Z</dcterms:created>
  <dcterms:modified xsi:type="dcterms:W3CDTF">2024-04-18T05:18:28Z</dcterms:modified>
</cp:coreProperties>
</file>